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396D82ED-47A1-4AC9-A81B-1131422DDF8F}" xr6:coauthVersionLast="47" xr6:coauthVersionMax="47" xr10:uidLastSave="{00000000-0000-0000-0000-000000000000}"/>
  <bookViews>
    <workbookView xWindow="-120" yWindow="-120" windowWidth="20730" windowHeight="11040" tabRatio="875" xr2:uid="{00000000-000D-0000-FFFF-FFFF00000000}"/>
  </bookViews>
  <sheets>
    <sheet name="融資相談票" sheetId="26" r:id="rId1"/>
    <sheet name="作成にあたっての留意事項（1）" sheetId="24" r:id="rId2"/>
    <sheet name="作成にあたっての留意事項 (2)" sheetId="29" r:id="rId3"/>
    <sheet name="参考 月賦償還" sheetId="22" r:id="rId4"/>
    <sheet name="施設種類" sheetId="27" state="hidden" r:id="rId5"/>
  </sheets>
  <externalReferences>
    <externalReference r:id="rId6"/>
    <externalReference r:id="rId7"/>
    <externalReference r:id="rId8"/>
  </externalReferences>
  <definedNames>
    <definedName name="_xlnm._FilterDatabase" localSheetId="2" hidden="1">'作成にあたっての留意事項 (2)'!$B$16:$AI$47</definedName>
    <definedName name="_xlnm._FilterDatabase" localSheetId="0" hidden="1">融資相談票!$B$16:$AI$47</definedName>
    <definedName name="_Key1" localSheetId="2" hidden="1">[1]財務状況○!#REF!</definedName>
    <definedName name="_Key1" localSheetId="1" hidden="1">[1]財務状況○!#REF!</definedName>
    <definedName name="_Key1" localSheetId="0" hidden="1">[1]財務状況○!#REF!</definedName>
    <definedName name="_Key1" hidden="1">[1]財務状況○!#REF!</definedName>
    <definedName name="_Order1" hidden="1">0</definedName>
    <definedName name="_Sort" localSheetId="2" hidden="1">#REF!</definedName>
    <definedName name="_Sort" localSheetId="1" hidden="1">#REF!</definedName>
    <definedName name="_Sort" localSheetId="0" hidden="1">#REF!</definedName>
    <definedName name="_Sort" hidden="1">#REF!</definedName>
    <definedName name="kkakaa" localSheetId="2" hidden="1">#REF!</definedName>
    <definedName name="kkakaa" localSheetId="1" hidden="1">#REF!</definedName>
    <definedName name="kkakaa" localSheetId="0" hidden="1">#REF!</definedName>
    <definedName name="kkakaa" hidden="1">#REF!</definedName>
    <definedName name="_xlnm.Print_Area" localSheetId="2">'作成にあたっての留意事項 (2)'!$A$1:$AJ$62</definedName>
    <definedName name="_xlnm.Print_Area" localSheetId="1">'作成にあたっての留意事項（1）'!$A$1:$X$27</definedName>
    <definedName name="_xlnm.Print_Area" localSheetId="3">'参考 月賦償還'!$A$1:$W$85</definedName>
    <definedName name="_xlnm.Print_Area" localSheetId="0">融資相談票!$A$1:$AJ$62</definedName>
    <definedName name="_xlnm.Print_Titles" localSheetId="3">'参考 月賦償還'!$1:$8</definedName>
    <definedName name="satei" hidden="1">255</definedName>
    <definedName name="Z_31837AC1_2DDB_4F99_8C76_13BFEDC2908B_.wvu.PrintArea" localSheetId="3" hidden="1">'参考 月賦償還'!$A$1:$M$377</definedName>
    <definedName name="Z_31837AC1_2DDB_4F99_8C76_13BFEDC2908B_.wvu.PrintTitles" localSheetId="3" hidden="1">'参考 月賦償還'!$1:$8</definedName>
    <definedName name="あ" localSheetId="2" hidden="1">#REF!</definedName>
    <definedName name="あ" localSheetId="1" hidden="1">#REF!</definedName>
    <definedName name="あ" localSheetId="0" hidden="1">#REF!</definedName>
    <definedName name="あ" hidden="1">#REF!</definedName>
    <definedName name="い" localSheetId="2" hidden="1">#REF!</definedName>
    <definedName name="い" localSheetId="1" hidden="1">#REF!</definedName>
    <definedName name="い" localSheetId="0" hidden="1">#REF!</definedName>
    <definedName name="い" hidden="1">#REF!</definedName>
    <definedName name="げんかしょうきゃく" localSheetId="2" hidden="1">#REF!</definedName>
    <definedName name="げんかしょうきゃく" localSheetId="1" hidden="1">#REF!</definedName>
    <definedName name="げんかしょうきゃく" localSheetId="0" hidden="1">#REF!</definedName>
    <definedName name="げんかしょうきゃく" hidden="1">#REF!</definedName>
    <definedName name="しゅうし" localSheetId="2" hidden="1">#REF!</definedName>
    <definedName name="しゅうし" localSheetId="1" hidden="1">#REF!</definedName>
    <definedName name="しゅうし" localSheetId="0" hidden="1">#REF!</definedName>
    <definedName name="しゅうし" hidden="1">#REF!</definedName>
    <definedName name="査定根拠" hidden="1">0</definedName>
    <definedName name="借入金" localSheetId="2" hidden="1">#REF!</definedName>
    <definedName name="借入金" localSheetId="1" hidden="1">#REF!</definedName>
    <definedName name="借入金" localSheetId="0" hidden="1">#REF!</definedName>
    <definedName name="借入金" hidden="1">#REF!</definedName>
    <definedName name="借入償還。" localSheetId="2" hidden="1">[2]財務状況!#REF!</definedName>
    <definedName name="借入償還。" localSheetId="1" hidden="1">[2]財務状況!#REF!</definedName>
    <definedName name="借入償還。" localSheetId="0" hidden="1">[2]財務状況!#REF!</definedName>
    <definedName name="借入償還。" hidden="1">[2]財務状況!#REF!</definedName>
    <definedName name="償還２" localSheetId="2" hidden="1">#REF!</definedName>
    <definedName name="償還２" localSheetId="1" hidden="1">#REF!</definedName>
    <definedName name="償還２" localSheetId="0" hidden="1">#REF!</definedName>
    <definedName name="償還２" hidden="1">#REF!</definedName>
    <definedName name="償還計画表" localSheetId="2" hidden="1">[3]財務状況!#REF!</definedName>
    <definedName name="償還計画表" localSheetId="1" hidden="1">[3]財務状況!#REF!</definedName>
    <definedName name="償還計画表" localSheetId="0" hidden="1">[3]財務状況!#REF!</definedName>
    <definedName name="償還計画表" hidden="1">[3]財務状況!#REF!</definedName>
    <definedName name="人件費算出" localSheetId="2" hidden="1">#REF!</definedName>
    <definedName name="人件費算出" localSheetId="1" hidden="1">#REF!</definedName>
    <definedName name="人件費算出" localSheetId="0" hidden="1">#REF!</definedName>
    <definedName name="人件費算出" hidden="1">#REF!</definedName>
    <definedName name="人件費算出菅野" hidden="1">0</definedName>
    <definedName name="人件費積算" localSheetId="2" hidden="1">#REF!</definedName>
    <definedName name="人件費積算" localSheetId="1" hidden="1">#REF!</definedName>
    <definedName name="人件費積算" localSheetId="0" hidden="1">#REF!</definedName>
    <definedName name="人件費積算"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1" i="29" l="1"/>
  <c r="AF34" i="29" s="1"/>
  <c r="AB31" i="29"/>
  <c r="AB34" i="29" s="1"/>
  <c r="X31" i="29"/>
  <c r="X34" i="29" s="1"/>
  <c r="T31" i="29"/>
  <c r="T34" i="29" s="1"/>
  <c r="P31" i="29"/>
  <c r="P34" i="29" s="1"/>
  <c r="L31" i="29" l="1"/>
  <c r="L34" i="29" s="1"/>
  <c r="AF31" i="26"/>
  <c r="AF34" i="26" s="1"/>
  <c r="AB31" i="26"/>
  <c r="AB34" i="26" s="1"/>
  <c r="X31" i="26"/>
  <c r="X34" i="26" s="1"/>
  <c r="T31" i="26"/>
  <c r="P31" i="26"/>
  <c r="T34" i="26" l="1"/>
  <c r="L31" i="26"/>
  <c r="L34" i="26" s="1"/>
  <c r="P34" i="26"/>
  <c r="M371" i="22" l="1"/>
  <c r="M370" i="22"/>
  <c r="L369" i="22"/>
  <c r="K369" i="22"/>
  <c r="J369" i="22"/>
  <c r="I369" i="22"/>
  <c r="M368" i="22"/>
  <c r="M367" i="22"/>
  <c r="M366" i="22"/>
  <c r="M365" i="22"/>
  <c r="M364" i="22"/>
  <c r="M363" i="22"/>
  <c r="M362" i="22"/>
  <c r="M361" i="22"/>
  <c r="M360" i="22"/>
  <c r="M359" i="22"/>
  <c r="M358" i="22"/>
  <c r="M357" i="22"/>
  <c r="M356" i="22"/>
  <c r="M355" i="22"/>
  <c r="M354" i="22"/>
  <c r="M353" i="22"/>
  <c r="M352" i="22"/>
  <c r="M351" i="22"/>
  <c r="M350" i="22"/>
  <c r="M349" i="22"/>
  <c r="M348" i="22"/>
  <c r="M347" i="22"/>
  <c r="M346" i="22"/>
  <c r="M345" i="22"/>
  <c r="M344" i="22"/>
  <c r="M343" i="22"/>
  <c r="M342" i="22"/>
  <c r="M341" i="22"/>
  <c r="M340" i="22"/>
  <c r="M339" i="22"/>
  <c r="M338" i="22"/>
  <c r="M337" i="22"/>
  <c r="M336" i="22"/>
  <c r="M335" i="22"/>
  <c r="M334" i="22"/>
  <c r="M333" i="22"/>
  <c r="M332" i="22"/>
  <c r="M331" i="22"/>
  <c r="M330" i="22"/>
  <c r="M329" i="22"/>
  <c r="M328" i="22"/>
  <c r="M327" i="22"/>
  <c r="M326" i="22"/>
  <c r="M325" i="22"/>
  <c r="M324" i="22"/>
  <c r="M323" i="22"/>
  <c r="M322" i="22"/>
  <c r="M321" i="22"/>
  <c r="M320" i="22"/>
  <c r="M319" i="22"/>
  <c r="M318" i="22"/>
  <c r="M317" i="22"/>
  <c r="M316" i="22"/>
  <c r="M315" i="22"/>
  <c r="M314" i="22"/>
  <c r="M313" i="22"/>
  <c r="M312" i="22"/>
  <c r="M311" i="22"/>
  <c r="M310" i="22"/>
  <c r="M309" i="22"/>
  <c r="M308" i="22"/>
  <c r="M307" i="22"/>
  <c r="M306" i="22"/>
  <c r="M305" i="22"/>
  <c r="M304" i="22"/>
  <c r="M303" i="22"/>
  <c r="M302" i="22"/>
  <c r="M301" i="22"/>
  <c r="M300" i="22"/>
  <c r="M299" i="22"/>
  <c r="M298" i="22"/>
  <c r="M297" i="22"/>
  <c r="M296" i="22"/>
  <c r="M295" i="22"/>
  <c r="M294" i="22"/>
  <c r="M293" i="22"/>
  <c r="M292" i="22"/>
  <c r="M291" i="22"/>
  <c r="M290" i="22"/>
  <c r="M289" i="22"/>
  <c r="M288" i="22"/>
  <c r="M287" i="22"/>
  <c r="M286" i="22"/>
  <c r="M285" i="22"/>
  <c r="M284" i="22"/>
  <c r="M283" i="22"/>
  <c r="M282" i="22"/>
  <c r="M281" i="22"/>
  <c r="M280" i="22"/>
  <c r="M279" i="22"/>
  <c r="M278" i="22"/>
  <c r="M277" i="22"/>
  <c r="M276" i="22"/>
  <c r="M275" i="22"/>
  <c r="M274" i="22"/>
  <c r="M273" i="22"/>
  <c r="M272" i="22"/>
  <c r="M271" i="22"/>
  <c r="M270" i="22"/>
  <c r="M269" i="22"/>
  <c r="M268" i="22"/>
  <c r="M267" i="22"/>
  <c r="M266" i="22"/>
  <c r="M265" i="22"/>
  <c r="M264" i="22"/>
  <c r="M263" i="22"/>
  <c r="M262" i="22"/>
  <c r="M261" i="22"/>
  <c r="M260" i="22"/>
  <c r="M259" i="22"/>
  <c r="M258" i="22"/>
  <c r="M257" i="22"/>
  <c r="M256" i="22"/>
  <c r="M255" i="22"/>
  <c r="M254" i="22"/>
  <c r="M253" i="22"/>
  <c r="M252" i="22"/>
  <c r="M251" i="22"/>
  <c r="M250" i="22"/>
  <c r="M249" i="22"/>
  <c r="M248" i="22"/>
  <c r="M247" i="22"/>
  <c r="M246" i="22"/>
  <c r="M245" i="22"/>
  <c r="M244" i="22"/>
  <c r="M243" i="22"/>
  <c r="M242" i="22"/>
  <c r="M241" i="22"/>
  <c r="M240" i="22"/>
  <c r="M239" i="22"/>
  <c r="M238" i="22"/>
  <c r="M237" i="22"/>
  <c r="M236" i="22"/>
  <c r="M235" i="22"/>
  <c r="M234" i="22"/>
  <c r="M233" i="22"/>
  <c r="M232" i="22"/>
  <c r="M231" i="22"/>
  <c r="M230" i="22"/>
  <c r="M229" i="22"/>
  <c r="M228" i="22"/>
  <c r="M227" i="22"/>
  <c r="M226" i="22"/>
  <c r="M225" i="22"/>
  <c r="M224" i="22"/>
  <c r="M223" i="22"/>
  <c r="M222" i="22"/>
  <c r="M221" i="22"/>
  <c r="M220" i="22"/>
  <c r="M219" i="22"/>
  <c r="M218" i="22"/>
  <c r="M217" i="22"/>
  <c r="M216" i="22"/>
  <c r="M215" i="22"/>
  <c r="M214" i="22"/>
  <c r="M213" i="22"/>
  <c r="M212" i="22"/>
  <c r="M211" i="22"/>
  <c r="M210" i="22"/>
  <c r="M209" i="22"/>
  <c r="M208" i="22"/>
  <c r="M207" i="22"/>
  <c r="M206" i="22"/>
  <c r="M205" i="22"/>
  <c r="M204" i="22"/>
  <c r="M203" i="22"/>
  <c r="M202" i="22"/>
  <c r="M201" i="22"/>
  <c r="M200" i="22"/>
  <c r="M199" i="22"/>
  <c r="M198" i="22"/>
  <c r="M197" i="22"/>
  <c r="M196" i="22"/>
  <c r="M195" i="22"/>
  <c r="M194" i="22"/>
  <c r="M193" i="22"/>
  <c r="M192" i="22"/>
  <c r="M191" i="22"/>
  <c r="M190" i="22"/>
  <c r="M189" i="22"/>
  <c r="M188" i="22"/>
  <c r="M187" i="22"/>
  <c r="M186" i="22"/>
  <c r="M185" i="22"/>
  <c r="M184" i="22"/>
  <c r="M183" i="22"/>
  <c r="M182" i="22"/>
  <c r="M181" i="22"/>
  <c r="M180" i="22"/>
  <c r="M179" i="22"/>
  <c r="M178" i="22"/>
  <c r="M177" i="22"/>
  <c r="M176" i="22"/>
  <c r="M175" i="22"/>
  <c r="M174" i="22"/>
  <c r="M173" i="22"/>
  <c r="M172" i="22"/>
  <c r="M171" i="22"/>
  <c r="M170" i="22"/>
  <c r="M169" i="22"/>
  <c r="M168" i="22"/>
  <c r="M167" i="22"/>
  <c r="M166" i="22"/>
  <c r="M165" i="22"/>
  <c r="M164" i="22"/>
  <c r="M163" i="22"/>
  <c r="M162" i="22"/>
  <c r="M161" i="22"/>
  <c r="M160" i="22"/>
  <c r="M159" i="22"/>
  <c r="M158" i="22"/>
  <c r="M157" i="22"/>
  <c r="M156" i="22"/>
  <c r="M155" i="22"/>
  <c r="M154" i="22"/>
  <c r="M153" i="22"/>
  <c r="M152" i="22"/>
  <c r="M151" i="22"/>
  <c r="M150" i="22"/>
  <c r="M149" i="22"/>
  <c r="M148" i="22"/>
  <c r="M147" i="22"/>
  <c r="M146" i="22"/>
  <c r="M145" i="22"/>
  <c r="M144" i="22"/>
  <c r="M143" i="22"/>
  <c r="M142" i="22"/>
  <c r="M141" i="22"/>
  <c r="M140" i="22"/>
  <c r="M139" i="22"/>
  <c r="M138" i="22"/>
  <c r="M137" i="22"/>
  <c r="M136" i="22"/>
  <c r="M135" i="22"/>
  <c r="M134" i="22"/>
  <c r="M133" i="22"/>
  <c r="M132" i="22"/>
  <c r="M131" i="22"/>
  <c r="M130" i="22"/>
  <c r="M129" i="22"/>
  <c r="M128" i="22"/>
  <c r="M127" i="22"/>
  <c r="M126" i="22"/>
  <c r="M125" i="22"/>
  <c r="M124" i="22"/>
  <c r="M123" i="22"/>
  <c r="M122" i="22"/>
  <c r="M121" i="22"/>
  <c r="M120" i="22"/>
  <c r="M119" i="22"/>
  <c r="M118" i="22"/>
  <c r="M117" i="22"/>
  <c r="M116" i="22"/>
  <c r="M115" i="22"/>
  <c r="M114" i="22"/>
  <c r="M113" i="22"/>
  <c r="M112" i="22"/>
  <c r="M111" i="22"/>
  <c r="M110" i="22"/>
  <c r="M109" i="22"/>
  <c r="M108" i="22"/>
  <c r="M107" i="22"/>
  <c r="M106" i="22"/>
  <c r="M105" i="22"/>
  <c r="M104" i="22"/>
  <c r="M103" i="22"/>
  <c r="M102" i="22"/>
  <c r="M101" i="22"/>
  <c r="M100" i="22"/>
  <c r="M99" i="22"/>
  <c r="M98" i="22"/>
  <c r="M97" i="22"/>
  <c r="M96" i="22"/>
  <c r="M95" i="22"/>
  <c r="M94" i="22"/>
  <c r="M93" i="22"/>
  <c r="M92" i="22"/>
  <c r="M91" i="22"/>
  <c r="M90" i="22"/>
  <c r="M89" i="22"/>
  <c r="M88" i="22"/>
  <c r="M87" i="22"/>
  <c r="M86" i="22"/>
  <c r="M85" i="22"/>
  <c r="M84" i="22"/>
  <c r="M83" i="22"/>
  <c r="M82" i="22"/>
  <c r="M81" i="22"/>
  <c r="M80" i="22"/>
  <c r="M79" i="22"/>
  <c r="M78" i="22"/>
  <c r="M77"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Y11" i="22"/>
  <c r="M11" i="22"/>
  <c r="D11" i="22"/>
  <c r="M10" i="22"/>
  <c r="P9" i="22"/>
  <c r="M9" i="22"/>
  <c r="I2" i="22"/>
  <c r="G2" i="22"/>
  <c r="C2" i="22"/>
  <c r="AA9" i="22" l="1"/>
  <c r="Y9" i="22" s="1"/>
  <c r="E9" i="22"/>
  <c r="AA10" i="22"/>
  <c r="Y10" i="22" s="1"/>
  <c r="D32" i="22" s="1"/>
  <c r="D44" i="22"/>
  <c r="C23" i="22"/>
  <c r="D24" i="22"/>
  <c r="D25" i="22"/>
  <c r="D26" i="22"/>
  <c r="D27" i="22"/>
  <c r="D28" i="22"/>
  <c r="D29" i="22"/>
  <c r="D30" i="22"/>
  <c r="D31" i="22"/>
  <c r="D37" i="22"/>
  <c r="C9" i="22"/>
  <c r="D10" i="22"/>
  <c r="C11" i="22"/>
  <c r="B11" i="22" s="1"/>
  <c r="C12" i="22"/>
  <c r="D13" i="22"/>
  <c r="C16" i="22"/>
  <c r="D17" i="22"/>
  <c r="D33" i="22"/>
  <c r="D41" i="22"/>
  <c r="C36" i="22"/>
  <c r="C40" i="22"/>
  <c r="M369" i="22"/>
  <c r="D12" i="22"/>
  <c r="C15" i="22"/>
  <c r="D16" i="22"/>
  <c r="C22" i="22"/>
  <c r="D23" i="22"/>
  <c r="C35" i="22"/>
  <c r="D36" i="22"/>
  <c r="C39" i="22"/>
  <c r="D40" i="22"/>
  <c r="D9" i="22"/>
  <c r="C14" i="22"/>
  <c r="D15" i="22"/>
  <c r="C18" i="22"/>
  <c r="C19" i="22"/>
  <c r="C20" i="22"/>
  <c r="C21" i="22"/>
  <c r="D22" i="22"/>
  <c r="C34" i="22"/>
  <c r="D35" i="22"/>
  <c r="C38" i="22"/>
  <c r="D39" i="22"/>
  <c r="C42" i="22"/>
  <c r="C43" i="22"/>
  <c r="C44" i="22"/>
  <c r="B44" i="22" s="1"/>
  <c r="C10" i="22"/>
  <c r="C13" i="22"/>
  <c r="D14" i="22"/>
  <c r="C17" i="22"/>
  <c r="D18" i="22"/>
  <c r="D19" i="22"/>
  <c r="D20" i="22"/>
  <c r="D21" i="22"/>
  <c r="C24" i="22"/>
  <c r="C25" i="22"/>
  <c r="C26" i="22"/>
  <c r="C27" i="22"/>
  <c r="C28" i="22"/>
  <c r="B28" i="22" s="1"/>
  <c r="C29" i="22"/>
  <c r="C30" i="22"/>
  <c r="B30" i="22" s="1"/>
  <c r="C31" i="22"/>
  <c r="C32" i="22"/>
  <c r="B32" i="22" s="1"/>
  <c r="C33" i="22"/>
  <c r="B33" i="22" s="1"/>
  <c r="D34" i="22"/>
  <c r="C37" i="22"/>
  <c r="B37" i="22" s="1"/>
  <c r="D38" i="22"/>
  <c r="C41" i="22"/>
  <c r="D42" i="22"/>
  <c r="D43" i="22"/>
  <c r="B26" i="22" l="1"/>
  <c r="B16" i="22"/>
  <c r="E10" i="22"/>
  <c r="B15" i="22"/>
  <c r="B24" i="22"/>
  <c r="B12" i="22"/>
  <c r="F12" i="22" s="1"/>
  <c r="A12" i="22" s="1"/>
  <c r="B36" i="22"/>
  <c r="E12" i="22"/>
  <c r="B18" i="22"/>
  <c r="B41" i="22"/>
  <c r="B31" i="22"/>
  <c r="B29" i="22"/>
  <c r="B27" i="22"/>
  <c r="B25" i="22"/>
  <c r="B17" i="22"/>
  <c r="B13" i="22"/>
  <c r="B21" i="22"/>
  <c r="B23" i="22"/>
  <c r="E37" i="22"/>
  <c r="E28" i="22"/>
  <c r="F28" i="22" s="1"/>
  <c r="A28" i="22" s="1"/>
  <c r="E35" i="22"/>
  <c r="E22" i="22"/>
  <c r="C45" i="22"/>
  <c r="E16" i="22"/>
  <c r="F16" i="22" s="1"/>
  <c r="A16" i="22" s="1"/>
  <c r="E41" i="22"/>
  <c r="F41" i="22" s="1"/>
  <c r="A41" i="22" s="1"/>
  <c r="E31" i="22"/>
  <c r="F31" i="22" s="1"/>
  <c r="A31" i="22" s="1"/>
  <c r="E27" i="22"/>
  <c r="B42" i="22"/>
  <c r="E40" i="22"/>
  <c r="E39" i="22"/>
  <c r="E43" i="22"/>
  <c r="E38" i="22"/>
  <c r="E21" i="22"/>
  <c r="E19" i="22"/>
  <c r="E14" i="22"/>
  <c r="B10" i="22"/>
  <c r="F10" i="22" s="1"/>
  <c r="A10" i="22" s="1"/>
  <c r="E44" i="22"/>
  <c r="F44" i="22" s="1"/>
  <c r="A44" i="22" s="1"/>
  <c r="E34" i="22"/>
  <c r="E18" i="22"/>
  <c r="E45" i="22"/>
  <c r="E42" i="22"/>
  <c r="E20" i="22"/>
  <c r="B34" i="22"/>
  <c r="B20" i="22"/>
  <c r="B35" i="22"/>
  <c r="F35" i="22" s="1"/>
  <c r="A35" i="22" s="1"/>
  <c r="E30" i="22"/>
  <c r="F30" i="22" s="1"/>
  <c r="A30" i="22" s="1"/>
  <c r="E26" i="22"/>
  <c r="B22" i="22"/>
  <c r="F22" i="22" s="1"/>
  <c r="A22" i="22" s="1"/>
  <c r="E13" i="22"/>
  <c r="F37" i="22"/>
  <c r="A37" i="22" s="1"/>
  <c r="E36" i="22"/>
  <c r="D45" i="22"/>
  <c r="D46" i="22" s="1"/>
  <c r="D47" i="22" s="1"/>
  <c r="B9" i="22"/>
  <c r="E32" i="22"/>
  <c r="F32" i="22" s="1"/>
  <c r="A32" i="22" s="1"/>
  <c r="E24" i="22"/>
  <c r="F24" i="22" s="1"/>
  <c r="A24" i="22" s="1"/>
  <c r="F27" i="22"/>
  <c r="A27" i="22" s="1"/>
  <c r="E11" i="22"/>
  <c r="E15" i="22"/>
  <c r="F15" i="22" s="1"/>
  <c r="A15" i="22" s="1"/>
  <c r="B43" i="22"/>
  <c r="B38" i="22"/>
  <c r="E23" i="22"/>
  <c r="F23" i="22" s="1"/>
  <c r="A23" i="22" s="1"/>
  <c r="B19" i="22"/>
  <c r="F19" i="22" s="1"/>
  <c r="A19" i="22" s="1"/>
  <c r="B14" i="22"/>
  <c r="F14" i="22" s="1"/>
  <c r="A14" i="22" s="1"/>
  <c r="B39" i="22"/>
  <c r="E33" i="22"/>
  <c r="F33" i="22" s="1"/>
  <c r="E29" i="22"/>
  <c r="F29" i="22" s="1"/>
  <c r="A29" i="22" s="1"/>
  <c r="E25" i="22"/>
  <c r="E17" i="22"/>
  <c r="F17" i="22" s="1"/>
  <c r="A17" i="22" s="1"/>
  <c r="B40" i="22"/>
  <c r="F26" i="22" l="1"/>
  <c r="A26" i="22" s="1"/>
  <c r="F25" i="22"/>
  <c r="A25" i="22" s="1"/>
  <c r="F43" i="22"/>
  <c r="A43" i="22" s="1"/>
  <c r="F18" i="22"/>
  <c r="A18" i="22" s="1"/>
  <c r="F38" i="22"/>
  <c r="A38" i="22" s="1"/>
  <c r="F36" i="22"/>
  <c r="A36" i="22" s="1"/>
  <c r="F13" i="22"/>
  <c r="A13" i="22" s="1"/>
  <c r="F21" i="22"/>
  <c r="A21" i="22" s="1"/>
  <c r="F34" i="22"/>
  <c r="A34" i="22" s="1"/>
  <c r="H31" i="22"/>
  <c r="R21" i="22" s="1"/>
  <c r="F42" i="22"/>
  <c r="A42" i="22" s="1"/>
  <c r="A33" i="22"/>
  <c r="F11" i="22"/>
  <c r="A11" i="22" s="1"/>
  <c r="H20" i="22"/>
  <c r="S20" i="22" s="1"/>
  <c r="H19" i="22"/>
  <c r="R20" i="22" s="1"/>
  <c r="F9" i="22"/>
  <c r="B45" i="22"/>
  <c r="F40" i="22"/>
  <c r="A40" i="22" s="1"/>
  <c r="H44" i="22"/>
  <c r="S22" i="22" s="1"/>
  <c r="H43" i="22"/>
  <c r="R22" i="22" s="1"/>
  <c r="C46" i="22"/>
  <c r="C47" i="22" s="1"/>
  <c r="B47" i="22" s="1"/>
  <c r="D48" i="22"/>
  <c r="E46" i="22"/>
  <c r="F39" i="22"/>
  <c r="A39" i="22" s="1"/>
  <c r="F20" i="22"/>
  <c r="A20" i="22" s="1"/>
  <c r="H32" i="22"/>
  <c r="S21" i="22" s="1"/>
  <c r="Q21" i="22" s="1"/>
  <c r="H30" i="22" l="1"/>
  <c r="Q20" i="22"/>
  <c r="Q22" i="22"/>
  <c r="B46" i="22"/>
  <c r="E47" i="22"/>
  <c r="E48" i="22"/>
  <c r="F45" i="22"/>
  <c r="H42" i="22"/>
  <c r="D49" i="22"/>
  <c r="C48" i="22"/>
  <c r="C49" i="22" s="1"/>
  <c r="B49" i="22" s="1"/>
  <c r="A9" i="22"/>
  <c r="H18" i="22"/>
  <c r="B48" i="22" l="1"/>
  <c r="D50" i="22"/>
  <c r="C50" i="22"/>
  <c r="E50" i="22"/>
  <c r="A45" i="22"/>
  <c r="E49" i="22"/>
  <c r="F49" i="22" s="1"/>
  <c r="A49" i="22" s="1"/>
  <c r="F46" i="22"/>
  <c r="F47" i="22"/>
  <c r="A47" i="22" s="1"/>
  <c r="D51" i="22" l="1"/>
  <c r="D52" i="22"/>
  <c r="F48" i="22"/>
  <c r="A46" i="22"/>
  <c r="B50" i="22"/>
  <c r="F50" i="22" s="1"/>
  <c r="A50" i="22" s="1"/>
  <c r="E51" i="22"/>
  <c r="C51" i="22"/>
  <c r="C52" i="22" s="1"/>
  <c r="B52" i="22" l="1"/>
  <c r="C53" i="22"/>
  <c r="E53" i="22"/>
  <c r="D53" i="22"/>
  <c r="D54" i="22" s="1"/>
  <c r="D55" i="22" s="1"/>
  <c r="D56" i="22" s="1"/>
  <c r="B51" i="22"/>
  <c r="F51" i="22" s="1"/>
  <c r="A51" i="22" s="1"/>
  <c r="E52" i="22"/>
  <c r="A48" i="22"/>
  <c r="F52" i="22" l="1"/>
  <c r="D57" i="22"/>
  <c r="B53" i="22"/>
  <c r="F53" i="22" s="1"/>
  <c r="A53" i="22" s="1"/>
  <c r="E54" i="22"/>
  <c r="C54" i="22"/>
  <c r="B54" i="22" l="1"/>
  <c r="F54" i="22" s="1"/>
  <c r="A54" i="22" s="1"/>
  <c r="C55" i="22"/>
  <c r="E55" i="22"/>
  <c r="A52" i="22"/>
  <c r="D58" i="22"/>
  <c r="D59" i="22" l="1"/>
  <c r="D60" i="22" s="1"/>
  <c r="D61" i="22" s="1"/>
  <c r="D62" i="22" s="1"/>
  <c r="D63" i="22" s="1"/>
  <c r="D64" i="22" s="1"/>
  <c r="D65" i="22" s="1"/>
  <c r="D66" i="22" s="1"/>
  <c r="D67" i="22" s="1"/>
  <c r="D68" i="22" s="1"/>
  <c r="D69" i="22" s="1"/>
  <c r="D70" i="22" s="1"/>
  <c r="D71" i="22" s="1"/>
  <c r="D72" i="22" s="1"/>
  <c r="D73" i="22" s="1"/>
  <c r="D74" i="22" s="1"/>
  <c r="D75" i="22" s="1"/>
  <c r="D76" i="22" s="1"/>
  <c r="D77" i="22" s="1"/>
  <c r="D78" i="22" s="1"/>
  <c r="D79" i="22" s="1"/>
  <c r="D80" i="22" s="1"/>
  <c r="D81" i="22" s="1"/>
  <c r="D82" i="22" s="1"/>
  <c r="D83" i="22" s="1"/>
  <c r="D84" i="22" s="1"/>
  <c r="D85" i="22" s="1"/>
  <c r="D86" i="22" s="1"/>
  <c r="D87" i="22" s="1"/>
  <c r="D88" i="22" s="1"/>
  <c r="D89" i="22" s="1"/>
  <c r="D90" i="22" s="1"/>
  <c r="D91" i="22" s="1"/>
  <c r="D92" i="22" s="1"/>
  <c r="D93" i="22" s="1"/>
  <c r="D94" i="22" s="1"/>
  <c r="D95" i="22" s="1"/>
  <c r="D96" i="22" s="1"/>
  <c r="D97" i="22" s="1"/>
  <c r="D98" i="22" s="1"/>
  <c r="D99" i="22" s="1"/>
  <c r="D100" i="22" s="1"/>
  <c r="D101" i="22" s="1"/>
  <c r="D102" i="22" s="1"/>
  <c r="D103" i="22" s="1"/>
  <c r="D104" i="22" s="1"/>
  <c r="D105" i="22" s="1"/>
  <c r="D106" i="22" s="1"/>
  <c r="D107" i="22" s="1"/>
  <c r="D108" i="22" s="1"/>
  <c r="D109" i="22" s="1"/>
  <c r="D110" i="22" s="1"/>
  <c r="D111" i="22" s="1"/>
  <c r="D112" i="22" s="1"/>
  <c r="D113" i="22" s="1"/>
  <c r="D114" i="22" s="1"/>
  <c r="D115" i="22" s="1"/>
  <c r="D116" i="22" s="1"/>
  <c r="D117" i="22" s="1"/>
  <c r="D118" i="22" s="1"/>
  <c r="D119" i="22" s="1"/>
  <c r="D120" i="22" s="1"/>
  <c r="D121" i="22" s="1"/>
  <c r="D122" i="22" s="1"/>
  <c r="D123" i="22" s="1"/>
  <c r="D124" i="22" s="1"/>
  <c r="D125" i="22" s="1"/>
  <c r="D126" i="22" s="1"/>
  <c r="D127" i="22" s="1"/>
  <c r="D128" i="22" s="1"/>
  <c r="D129" i="22" s="1"/>
  <c r="D130" i="22" s="1"/>
  <c r="D131" i="22" s="1"/>
  <c r="D132" i="22" s="1"/>
  <c r="D133" i="22" s="1"/>
  <c r="D134" i="22" s="1"/>
  <c r="D135" i="22" s="1"/>
  <c r="D136" i="22" s="1"/>
  <c r="D137" i="22" s="1"/>
  <c r="D138" i="22" s="1"/>
  <c r="D139" i="22" s="1"/>
  <c r="D140" i="22" s="1"/>
  <c r="D141" i="22" s="1"/>
  <c r="D142" i="22" s="1"/>
  <c r="D143" i="22" s="1"/>
  <c r="D144" i="22" s="1"/>
  <c r="D145" i="22" s="1"/>
  <c r="D146" i="22" s="1"/>
  <c r="D147" i="22" s="1"/>
  <c r="D148" i="22" s="1"/>
  <c r="D149" i="22" s="1"/>
  <c r="D150" i="22" s="1"/>
  <c r="D151" i="22" s="1"/>
  <c r="D152" i="22" s="1"/>
  <c r="D153" i="22" s="1"/>
  <c r="D154" i="22" s="1"/>
  <c r="D155" i="22" s="1"/>
  <c r="D156" i="22" s="1"/>
  <c r="D157" i="22" s="1"/>
  <c r="D158" i="22" s="1"/>
  <c r="D159" i="22" s="1"/>
  <c r="D160" i="22" s="1"/>
  <c r="D161" i="22" s="1"/>
  <c r="D162" i="22" s="1"/>
  <c r="D163" i="22" s="1"/>
  <c r="D164" i="22" s="1"/>
  <c r="D165" i="22" s="1"/>
  <c r="D166" i="22" s="1"/>
  <c r="D167" i="22" s="1"/>
  <c r="D168" i="22" s="1"/>
  <c r="D169" i="22" s="1"/>
  <c r="D170" i="22" s="1"/>
  <c r="D171" i="22" s="1"/>
  <c r="D172" i="22" s="1"/>
  <c r="D173" i="22" s="1"/>
  <c r="D174" i="22" s="1"/>
  <c r="D175" i="22" s="1"/>
  <c r="D176" i="22" s="1"/>
  <c r="D177" i="22" s="1"/>
  <c r="D178" i="22" s="1"/>
  <c r="D179" i="22" s="1"/>
  <c r="D180" i="22" s="1"/>
  <c r="D181" i="22" s="1"/>
  <c r="D182" i="22" s="1"/>
  <c r="D183" i="22" s="1"/>
  <c r="D184" i="22" s="1"/>
  <c r="D185" i="22" s="1"/>
  <c r="D186" i="22" s="1"/>
  <c r="D187" i="22" s="1"/>
  <c r="D188" i="22" s="1"/>
  <c r="D189" i="22" s="1"/>
  <c r="D190" i="22" s="1"/>
  <c r="D191" i="22" s="1"/>
  <c r="D192" i="22" s="1"/>
  <c r="D193" i="22" s="1"/>
  <c r="D194" i="22" s="1"/>
  <c r="D195" i="22" s="1"/>
  <c r="D196" i="22" s="1"/>
  <c r="D197" i="22" s="1"/>
  <c r="D198" i="22" s="1"/>
  <c r="D199" i="22" s="1"/>
  <c r="D200" i="22" s="1"/>
  <c r="D201" i="22" s="1"/>
  <c r="D202" i="22" s="1"/>
  <c r="D203" i="22" s="1"/>
  <c r="D204" i="22" s="1"/>
  <c r="D205" i="22" s="1"/>
  <c r="D206" i="22" s="1"/>
  <c r="D207" i="22" s="1"/>
  <c r="D208" i="22" s="1"/>
  <c r="D209" i="22" s="1"/>
  <c r="D210" i="22" s="1"/>
  <c r="D211" i="22" s="1"/>
  <c r="D212" i="22" s="1"/>
  <c r="D213" i="22" s="1"/>
  <c r="D214" i="22" s="1"/>
  <c r="D215" i="22" s="1"/>
  <c r="D216" i="22" s="1"/>
  <c r="D217" i="22" s="1"/>
  <c r="D218" i="22" s="1"/>
  <c r="D219" i="22" s="1"/>
  <c r="D220" i="22" s="1"/>
  <c r="D221" i="22" s="1"/>
  <c r="D222" i="22" s="1"/>
  <c r="D223" i="22" s="1"/>
  <c r="D224" i="22" s="1"/>
  <c r="D225" i="22" s="1"/>
  <c r="D226" i="22" s="1"/>
  <c r="D227" i="22" s="1"/>
  <c r="D228" i="22" s="1"/>
  <c r="D229" i="22" s="1"/>
  <c r="D230" i="22" s="1"/>
  <c r="D231" i="22" s="1"/>
  <c r="D232" i="22" s="1"/>
  <c r="D233" i="22" s="1"/>
  <c r="D234" i="22" s="1"/>
  <c r="D235" i="22" s="1"/>
  <c r="D236" i="22" s="1"/>
  <c r="D237" i="22" s="1"/>
  <c r="D238" i="22" s="1"/>
  <c r="D239" i="22" s="1"/>
  <c r="D240" i="22" s="1"/>
  <c r="D241" i="22" s="1"/>
  <c r="D242" i="22" s="1"/>
  <c r="D243" i="22" s="1"/>
  <c r="D244" i="22" s="1"/>
  <c r="D245" i="22" s="1"/>
  <c r="D246" i="22" s="1"/>
  <c r="D247" i="22" s="1"/>
  <c r="D248" i="22" s="1"/>
  <c r="D249" i="22" s="1"/>
  <c r="D250" i="22" s="1"/>
  <c r="D251" i="22" s="1"/>
  <c r="D252" i="22" s="1"/>
  <c r="D253" i="22" s="1"/>
  <c r="D254" i="22" s="1"/>
  <c r="D255" i="22" s="1"/>
  <c r="D256" i="22" s="1"/>
  <c r="D257" i="22" s="1"/>
  <c r="D258" i="22" s="1"/>
  <c r="D259" i="22" s="1"/>
  <c r="D260" i="22" s="1"/>
  <c r="D261" i="22" s="1"/>
  <c r="D262" i="22" s="1"/>
  <c r="D263" i="22" s="1"/>
  <c r="D264" i="22" s="1"/>
  <c r="D265" i="22" s="1"/>
  <c r="D266" i="22" s="1"/>
  <c r="D267" i="22" s="1"/>
  <c r="D268" i="22" s="1"/>
  <c r="D269" i="22" s="1"/>
  <c r="D270" i="22" s="1"/>
  <c r="D271" i="22" s="1"/>
  <c r="D272" i="22" s="1"/>
  <c r="D273" i="22" s="1"/>
  <c r="D274" i="22" s="1"/>
  <c r="D275" i="22" s="1"/>
  <c r="D276" i="22" s="1"/>
  <c r="D277" i="22" s="1"/>
  <c r="D278" i="22" s="1"/>
  <c r="D279" i="22" s="1"/>
  <c r="D280" i="22" s="1"/>
  <c r="D281" i="22" s="1"/>
  <c r="D282" i="22" s="1"/>
  <c r="D283" i="22" s="1"/>
  <c r="D284" i="22" s="1"/>
  <c r="D285" i="22" s="1"/>
  <c r="D286" i="22" s="1"/>
  <c r="D287" i="22" s="1"/>
  <c r="D288" i="22" s="1"/>
  <c r="D289" i="22" s="1"/>
  <c r="D290" i="22" s="1"/>
  <c r="D291" i="22" s="1"/>
  <c r="D292" i="22" s="1"/>
  <c r="D293" i="22" s="1"/>
  <c r="D294" i="22" s="1"/>
  <c r="D295" i="22" s="1"/>
  <c r="D296" i="22" s="1"/>
  <c r="B55" i="22"/>
  <c r="F55" i="22" s="1"/>
  <c r="A55" i="22" s="1"/>
  <c r="C56" i="22"/>
  <c r="E56" i="22"/>
  <c r="H56" i="22" s="1"/>
  <c r="S23" i="22" s="1"/>
  <c r="D297" i="22" l="1"/>
  <c r="D298" i="22" s="1"/>
  <c r="D299" i="22" s="1"/>
  <c r="D300" i="22" s="1"/>
  <c r="D301" i="22" s="1"/>
  <c r="D302" i="22" s="1"/>
  <c r="D303" i="22" s="1"/>
  <c r="D304" i="22" s="1"/>
  <c r="D305" i="22" s="1"/>
  <c r="D306" i="22" s="1"/>
  <c r="D307" i="22" s="1"/>
  <c r="D308" i="22" s="1"/>
  <c r="D309" i="22" s="1"/>
  <c r="D310" i="22" s="1"/>
  <c r="D311" i="22" s="1"/>
  <c r="D312" i="22" s="1"/>
  <c r="D313" i="22" s="1"/>
  <c r="D314" i="22" s="1"/>
  <c r="D315" i="22" s="1"/>
  <c r="D316" i="22" s="1"/>
  <c r="D317" i="22" s="1"/>
  <c r="D318" i="22" s="1"/>
  <c r="D319" i="22" s="1"/>
  <c r="D320" i="22" s="1"/>
  <c r="D321" i="22" s="1"/>
  <c r="D322" i="22" s="1"/>
  <c r="D323" i="22" s="1"/>
  <c r="D324" i="22" s="1"/>
  <c r="D325" i="22" s="1"/>
  <c r="D326" i="22" s="1"/>
  <c r="D327" i="22" s="1"/>
  <c r="D328" i="22" s="1"/>
  <c r="D329" i="22" s="1"/>
  <c r="D330" i="22" s="1"/>
  <c r="D331" i="22" s="1"/>
  <c r="D332" i="22" s="1"/>
  <c r="D333" i="22" s="1"/>
  <c r="D334" i="22" s="1"/>
  <c r="D335" i="22" s="1"/>
  <c r="D336" i="22" s="1"/>
  <c r="D337" i="22" s="1"/>
  <c r="D338" i="22" s="1"/>
  <c r="D339" i="22" s="1"/>
  <c r="D340" i="22" s="1"/>
  <c r="D341" i="22" s="1"/>
  <c r="D342" i="22" s="1"/>
  <c r="D343" i="22" s="1"/>
  <c r="D344" i="22" s="1"/>
  <c r="D345" i="22" s="1"/>
  <c r="D346" i="22" s="1"/>
  <c r="D347" i="22" s="1"/>
  <c r="D348" i="22" s="1"/>
  <c r="D349" i="22" s="1"/>
  <c r="D350" i="22" s="1"/>
  <c r="D351" i="22" s="1"/>
  <c r="D352" i="22" s="1"/>
  <c r="D353" i="22" s="1"/>
  <c r="D354" i="22" s="1"/>
  <c r="D355" i="22" s="1"/>
  <c r="D356" i="22" s="1"/>
  <c r="D357" i="22"/>
  <c r="B56" i="22"/>
  <c r="C57" i="22"/>
  <c r="E57" i="22"/>
  <c r="B57" i="22" l="1"/>
  <c r="E58" i="22"/>
  <c r="C58" i="22"/>
  <c r="F56" i="22"/>
  <c r="H55" i="22"/>
  <c r="R23" i="22" s="1"/>
  <c r="Q23" i="22" s="1"/>
  <c r="D358" i="22"/>
  <c r="D359" i="22" s="1"/>
  <c r="D360" i="22" s="1"/>
  <c r="D361" i="22" s="1"/>
  <c r="D362" i="22" s="1"/>
  <c r="D363" i="22" s="1"/>
  <c r="D364" i="22" s="1"/>
  <c r="D365" i="22" s="1"/>
  <c r="D366" i="22" s="1"/>
  <c r="D367" i="22" s="1"/>
  <c r="D368" i="22" s="1"/>
  <c r="D369" i="22" s="1"/>
  <c r="B58" i="22" l="1"/>
  <c r="F58" i="22" s="1"/>
  <c r="A58" i="22" s="1"/>
  <c r="C59" i="22"/>
  <c r="E59" i="22"/>
  <c r="A56" i="22"/>
  <c r="H54" i="22"/>
  <c r="O24" i="22"/>
  <c r="F57" i="22"/>
  <c r="O22" i="22" l="1"/>
  <c r="O20" i="22"/>
  <c r="O21" i="22"/>
  <c r="B59" i="22"/>
  <c r="F59" i="22" s="1"/>
  <c r="A59" i="22" s="1"/>
  <c r="E60" i="22"/>
  <c r="C60" i="22"/>
  <c r="A57" i="22"/>
  <c r="O23" i="22"/>
  <c r="Q25" i="22" l="1"/>
  <c r="Q28" i="22" s="1"/>
  <c r="Q26" i="22"/>
  <c r="Q27" i="22" s="1"/>
  <c r="B60" i="22"/>
  <c r="C61" i="22"/>
  <c r="E61" i="22"/>
  <c r="B61" i="22" l="1"/>
  <c r="F61" i="22" s="1"/>
  <c r="A61" i="22" s="1"/>
  <c r="C62" i="22"/>
  <c r="E62" i="22"/>
  <c r="F60" i="22"/>
  <c r="Q29" i="22"/>
  <c r="A60" i="22" l="1"/>
  <c r="B62" i="22"/>
  <c r="C63" i="22"/>
  <c r="E63" i="22"/>
  <c r="B63" i="22" l="1"/>
  <c r="F63" i="22" s="1"/>
  <c r="A63" i="22" s="1"/>
  <c r="C64" i="22"/>
  <c r="E64" i="22"/>
  <c r="F62" i="22"/>
  <c r="B64" i="22" l="1"/>
  <c r="C65" i="22"/>
  <c r="E65" i="22"/>
  <c r="A62" i="22"/>
  <c r="B65" i="22" l="1"/>
  <c r="F65" i="22" s="1"/>
  <c r="A65" i="22" s="1"/>
  <c r="E66" i="22"/>
  <c r="C66" i="22"/>
  <c r="F64" i="22"/>
  <c r="A64" i="22" l="1"/>
  <c r="B66" i="22"/>
  <c r="F66" i="22" s="1"/>
  <c r="A66" i="22" s="1"/>
  <c r="E67" i="22"/>
  <c r="C67" i="22"/>
  <c r="B67" i="22" l="1"/>
  <c r="F67" i="22" s="1"/>
  <c r="E68" i="22"/>
  <c r="H68" i="22" s="1"/>
  <c r="C68" i="22"/>
  <c r="A67" i="22" l="1"/>
  <c r="B68" i="22"/>
  <c r="E69" i="22"/>
  <c r="C69" i="22"/>
  <c r="F68" i="22" l="1"/>
  <c r="H67" i="22"/>
  <c r="B69" i="22"/>
  <c r="E70" i="22"/>
  <c r="C70" i="22"/>
  <c r="A68" i="22" l="1"/>
  <c r="H66" i="22"/>
  <c r="F69" i="22"/>
  <c r="B70" i="22"/>
  <c r="F70" i="22" s="1"/>
  <c r="A70" i="22" s="1"/>
  <c r="C71" i="22"/>
  <c r="E71" i="22"/>
  <c r="B71" i="22" l="1"/>
  <c r="E72" i="22"/>
  <c r="C72" i="22"/>
  <c r="A69" i="22"/>
  <c r="F71" i="22" l="1"/>
  <c r="B72" i="22"/>
  <c r="F72" i="22" s="1"/>
  <c r="A72" i="22" s="1"/>
  <c r="E73" i="22"/>
  <c r="C73" i="22"/>
  <c r="B73" i="22" l="1"/>
  <c r="F73" i="22" s="1"/>
  <c r="A73" i="22" s="1"/>
  <c r="E74" i="22"/>
  <c r="C74" i="22"/>
  <c r="A71" i="22"/>
  <c r="B74" i="22" l="1"/>
  <c r="F74" i="22" s="1"/>
  <c r="C75" i="22"/>
  <c r="E75" i="22"/>
  <c r="B75" i="22" l="1"/>
  <c r="E76" i="22"/>
  <c r="C76" i="22"/>
  <c r="A74" i="22"/>
  <c r="B76" i="22" l="1"/>
  <c r="F76" i="22" s="1"/>
  <c r="A76" i="22" s="1"/>
  <c r="E77" i="22"/>
  <c r="C77" i="22"/>
  <c r="F75" i="22"/>
  <c r="A75" i="22" l="1"/>
  <c r="B77" i="22"/>
  <c r="F77" i="22" s="1"/>
  <c r="A77" i="22" s="1"/>
  <c r="C78" i="22"/>
  <c r="E78" i="22"/>
  <c r="B78" i="22" l="1"/>
  <c r="F78" i="22" s="1"/>
  <c r="C79" i="22"/>
  <c r="E79" i="22"/>
  <c r="B79" i="22" l="1"/>
  <c r="F79" i="22" s="1"/>
  <c r="A79" i="22" s="1"/>
  <c r="E80" i="22"/>
  <c r="H80" i="22" s="1"/>
  <c r="C80" i="22"/>
  <c r="A78" i="22"/>
  <c r="B80" i="22" l="1"/>
  <c r="C81" i="22"/>
  <c r="E81" i="22"/>
  <c r="B81" i="22" l="1"/>
  <c r="C82" i="22"/>
  <c r="E82" i="22"/>
  <c r="F80" i="22"/>
  <c r="H79" i="22"/>
  <c r="B82" i="22" l="1"/>
  <c r="F82" i="22" s="1"/>
  <c r="A82" i="22" s="1"/>
  <c r="E83" i="22"/>
  <c r="C83" i="22"/>
  <c r="F81" i="22"/>
  <c r="A80" i="22"/>
  <c r="H78" i="22"/>
  <c r="A81" i="22" l="1"/>
  <c r="B83" i="22"/>
  <c r="E84" i="22"/>
  <c r="C84" i="22"/>
  <c r="F83" i="22" l="1"/>
  <c r="B84" i="22"/>
  <c r="F84" i="22" s="1"/>
  <c r="A84" i="22" s="1"/>
  <c r="E85" i="22"/>
  <c r="C85" i="22"/>
  <c r="B85" i="22" l="1"/>
  <c r="F85" i="22" s="1"/>
  <c r="A85" i="22" s="1"/>
  <c r="C86" i="22"/>
  <c r="E86" i="22"/>
  <c r="A83" i="22"/>
  <c r="B86" i="22" l="1"/>
  <c r="F86" i="22" s="1"/>
  <c r="C87" i="22"/>
  <c r="E87" i="22"/>
  <c r="B87" i="22" l="1"/>
  <c r="E88" i="22"/>
  <c r="C88" i="22"/>
  <c r="A86" i="22"/>
  <c r="F87" i="22" l="1"/>
  <c r="B88" i="22"/>
  <c r="F88" i="22" s="1"/>
  <c r="A88" i="22" s="1"/>
  <c r="E89" i="22"/>
  <c r="C89" i="22"/>
  <c r="B89" i="22" l="1"/>
  <c r="F89" i="22" s="1"/>
  <c r="A89" i="22" s="1"/>
  <c r="E90" i="22"/>
  <c r="C90" i="22"/>
  <c r="A87" i="22"/>
  <c r="B90" i="22" l="1"/>
  <c r="F90" i="22" s="1"/>
  <c r="A90" i="22" s="1"/>
  <c r="C91" i="22"/>
  <c r="E91" i="22"/>
  <c r="B91" i="22" l="1"/>
  <c r="F91" i="22" s="1"/>
  <c r="A91" i="22" s="1"/>
  <c r="E92" i="22"/>
  <c r="H92" i="22" s="1"/>
  <c r="C92" i="22"/>
  <c r="B92" i="22" l="1"/>
  <c r="C93" i="22"/>
  <c r="E93" i="22"/>
  <c r="B93" i="22" l="1"/>
  <c r="E94" i="22"/>
  <c r="C94" i="22"/>
  <c r="F92" i="22"/>
  <c r="H91" i="22"/>
  <c r="F93" i="22" l="1"/>
  <c r="B94" i="22"/>
  <c r="F94" i="22" s="1"/>
  <c r="A94" i="22" s="1"/>
  <c r="C95" i="22"/>
  <c r="E95" i="22"/>
  <c r="A92" i="22"/>
  <c r="H90" i="22"/>
  <c r="A93" i="22" l="1"/>
  <c r="B95" i="22"/>
  <c r="E96" i="22"/>
  <c r="C96" i="22"/>
  <c r="B96" i="22" l="1"/>
  <c r="F96" i="22" s="1"/>
  <c r="A96" i="22" s="1"/>
  <c r="E97" i="22"/>
  <c r="C97" i="22"/>
  <c r="F95" i="22"/>
  <c r="A95" i="22" l="1"/>
  <c r="B97" i="22"/>
  <c r="E98" i="22"/>
  <c r="C98" i="22"/>
  <c r="F97" i="22" l="1"/>
  <c r="B98" i="22"/>
  <c r="F98" i="22" s="1"/>
  <c r="A98" i="22" s="1"/>
  <c r="E99" i="22"/>
  <c r="C99" i="22"/>
  <c r="B99" i="22" l="1"/>
  <c r="F99" i="22" s="1"/>
  <c r="A99" i="22" s="1"/>
  <c r="C100" i="22"/>
  <c r="E100" i="22"/>
  <c r="A97" i="22"/>
  <c r="B100" i="22" l="1"/>
  <c r="F100" i="22" s="1"/>
  <c r="A100" i="22" s="1"/>
  <c r="C101" i="22"/>
  <c r="E101" i="22"/>
  <c r="B101" i="22" l="1"/>
  <c r="F101" i="22" s="1"/>
  <c r="E102" i="22"/>
  <c r="C102" i="22"/>
  <c r="A101" i="22" l="1"/>
  <c r="B102" i="22"/>
  <c r="F102" i="22" s="1"/>
  <c r="A102" i="22" s="1"/>
  <c r="E103" i="22"/>
  <c r="C103" i="22"/>
  <c r="B103" i="22" l="1"/>
  <c r="F103" i="22" s="1"/>
  <c r="A103" i="22" s="1"/>
  <c r="C104" i="22"/>
  <c r="E104" i="22"/>
  <c r="H104" i="22" s="1"/>
  <c r="B104" i="22" l="1"/>
  <c r="E105" i="22"/>
  <c r="C105" i="22"/>
  <c r="B105" i="22" l="1"/>
  <c r="E106" i="22"/>
  <c r="C106" i="22"/>
  <c r="F104" i="22"/>
  <c r="H103" i="22"/>
  <c r="F105" i="22" l="1"/>
  <c r="B106" i="22"/>
  <c r="F106" i="22" s="1"/>
  <c r="A106" i="22" s="1"/>
  <c r="E107" i="22"/>
  <c r="C107" i="22"/>
  <c r="A104" i="22"/>
  <c r="H102" i="22"/>
  <c r="B107" i="22" l="1"/>
  <c r="F107" i="22" s="1"/>
  <c r="A107" i="22" s="1"/>
  <c r="E108" i="22"/>
  <c r="C108" i="22"/>
  <c r="A105" i="22"/>
  <c r="B108" i="22" l="1"/>
  <c r="F108" i="22" s="1"/>
  <c r="A108" i="22" s="1"/>
  <c r="C109" i="22"/>
  <c r="E109" i="22"/>
  <c r="B109" i="22" l="1"/>
  <c r="C110" i="22"/>
  <c r="E110" i="22"/>
  <c r="B110" i="22" l="1"/>
  <c r="F110" i="22" s="1"/>
  <c r="A110" i="22" s="1"/>
  <c r="E111" i="22"/>
  <c r="C111" i="22"/>
  <c r="F109" i="22"/>
  <c r="A109" i="22" l="1"/>
  <c r="B111" i="22"/>
  <c r="E112" i="22"/>
  <c r="C112" i="22"/>
  <c r="F111" i="22" l="1"/>
  <c r="B112" i="22"/>
  <c r="F112" i="22" s="1"/>
  <c r="A112" i="22" s="1"/>
  <c r="C113" i="22"/>
  <c r="E113" i="22"/>
  <c r="B113" i="22" l="1"/>
  <c r="F113" i="22" s="1"/>
  <c r="A113" i="22" s="1"/>
  <c r="E114" i="22"/>
  <c r="C114" i="22"/>
  <c r="A111" i="22"/>
  <c r="B114" i="22" l="1"/>
  <c r="F114" i="22" s="1"/>
  <c r="C115" i="22"/>
  <c r="E115" i="22"/>
  <c r="B115" i="22" l="1"/>
  <c r="F115" i="22" s="1"/>
  <c r="A115" i="22" s="1"/>
  <c r="C116" i="22"/>
  <c r="E116" i="22"/>
  <c r="H116" i="22" s="1"/>
  <c r="A114" i="22"/>
  <c r="B116" i="22" l="1"/>
  <c r="E117" i="22"/>
  <c r="C117" i="22"/>
  <c r="F116" i="22" l="1"/>
  <c r="H115" i="22"/>
  <c r="B117" i="22"/>
  <c r="C118" i="22"/>
  <c r="E118" i="22"/>
  <c r="A116" i="22" l="1"/>
  <c r="H114" i="22"/>
  <c r="B118" i="22"/>
  <c r="F118" i="22" s="1"/>
  <c r="A118" i="22" s="1"/>
  <c r="C119" i="22"/>
  <c r="E119" i="22"/>
  <c r="F117" i="22"/>
  <c r="A117" i="22" l="1"/>
  <c r="B119" i="22"/>
  <c r="F119" i="22" s="1"/>
  <c r="A119" i="22" s="1"/>
  <c r="E120" i="22"/>
  <c r="C120" i="22"/>
  <c r="B120" i="22" l="1"/>
  <c r="C121" i="22"/>
  <c r="E121" i="22"/>
  <c r="B121" i="22" l="1"/>
  <c r="F121" i="22" s="1"/>
  <c r="A121" i="22" s="1"/>
  <c r="E122" i="22"/>
  <c r="C122" i="22"/>
  <c r="F120" i="22"/>
  <c r="A120" i="22" l="1"/>
  <c r="B122" i="22"/>
  <c r="E123" i="22"/>
  <c r="C123" i="22"/>
  <c r="F122" i="22" l="1"/>
  <c r="B123" i="22"/>
  <c r="F123" i="22" s="1"/>
  <c r="A123" i="22" s="1"/>
  <c r="C124" i="22"/>
  <c r="E124" i="22"/>
  <c r="B124" i="22" l="1"/>
  <c r="E125" i="22"/>
  <c r="C125" i="22"/>
  <c r="A122" i="22"/>
  <c r="B125" i="22" l="1"/>
  <c r="F125" i="22" s="1"/>
  <c r="A125" i="22" s="1"/>
  <c r="E126" i="22"/>
  <c r="C126" i="22"/>
  <c r="F124" i="22"/>
  <c r="A124" i="22" l="1"/>
  <c r="B126" i="22"/>
  <c r="F126" i="22" s="1"/>
  <c r="A126" i="22" s="1"/>
  <c r="E127" i="22"/>
  <c r="C127" i="22"/>
  <c r="B127" i="22" l="1"/>
  <c r="F127" i="22" s="1"/>
  <c r="A127" i="22" s="1"/>
  <c r="C128" i="22"/>
  <c r="E128" i="22"/>
  <c r="H128" i="22" s="1"/>
  <c r="B128" i="22" l="1"/>
  <c r="C129" i="22"/>
  <c r="E129" i="22"/>
  <c r="B129" i="22" l="1"/>
  <c r="C130" i="22"/>
  <c r="E130" i="22"/>
  <c r="F128" i="22"/>
  <c r="H127" i="22"/>
  <c r="F129" i="22" l="1"/>
  <c r="A128" i="22"/>
  <c r="H126" i="22"/>
  <c r="B130" i="22"/>
  <c r="F130" i="22" s="1"/>
  <c r="A130" i="22" s="1"/>
  <c r="E131" i="22"/>
  <c r="C131" i="22"/>
  <c r="A129" i="22" l="1"/>
  <c r="B131" i="22"/>
  <c r="F131" i="22" s="1"/>
  <c r="A131" i="22" s="1"/>
  <c r="C132" i="22"/>
  <c r="E132" i="22"/>
  <c r="B132" i="22" l="1"/>
  <c r="F132" i="22" s="1"/>
  <c r="A132" i="22" s="1"/>
  <c r="E133" i="22"/>
  <c r="C133" i="22"/>
  <c r="B133" i="22" l="1"/>
  <c r="E134" i="22"/>
  <c r="C134" i="22"/>
  <c r="F133" i="22" l="1"/>
  <c r="B134" i="22"/>
  <c r="F134" i="22" s="1"/>
  <c r="A134" i="22" s="1"/>
  <c r="E135" i="22"/>
  <c r="C135" i="22"/>
  <c r="B135" i="22" l="1"/>
  <c r="F135" i="22" s="1"/>
  <c r="A135" i="22" s="1"/>
  <c r="C136" i="22"/>
  <c r="E136" i="22"/>
  <c r="A133" i="22"/>
  <c r="B136" i="22" l="1"/>
  <c r="F136" i="22" s="1"/>
  <c r="E137" i="22"/>
  <c r="C137" i="22"/>
  <c r="B137" i="22" l="1"/>
  <c r="F137" i="22" s="1"/>
  <c r="A137" i="22" s="1"/>
  <c r="C138" i="22"/>
  <c r="E138" i="22"/>
  <c r="A136" i="22"/>
  <c r="B138" i="22" l="1"/>
  <c r="F138" i="22" s="1"/>
  <c r="C139" i="22"/>
  <c r="E139" i="22"/>
  <c r="B139" i="22" l="1"/>
  <c r="F139" i="22" s="1"/>
  <c r="A139" i="22" s="1"/>
  <c r="C140" i="22"/>
  <c r="E140" i="22"/>
  <c r="H140" i="22" s="1"/>
  <c r="A138" i="22"/>
  <c r="B140" i="22" l="1"/>
  <c r="C141" i="22"/>
  <c r="E141" i="22"/>
  <c r="B141" i="22" l="1"/>
  <c r="C142" i="22"/>
  <c r="E142" i="22"/>
  <c r="F140" i="22"/>
  <c r="H139" i="22"/>
  <c r="B142" i="22" l="1"/>
  <c r="F142" i="22" s="1"/>
  <c r="A142" i="22" s="1"/>
  <c r="C143" i="22"/>
  <c r="E143" i="22"/>
  <c r="F141" i="22"/>
  <c r="A140" i="22"/>
  <c r="H138" i="22"/>
  <c r="B143" i="22" l="1"/>
  <c r="F143" i="22" s="1"/>
  <c r="A143" i="22" s="1"/>
  <c r="E144" i="22"/>
  <c r="C144" i="22"/>
  <c r="A141" i="22"/>
  <c r="B144" i="22" l="1"/>
  <c r="C145" i="22"/>
  <c r="E145" i="22"/>
  <c r="B145" i="22" l="1"/>
  <c r="F145" i="22" s="1"/>
  <c r="A145" i="22" s="1"/>
  <c r="E146" i="22"/>
  <c r="C146" i="22"/>
  <c r="F144" i="22"/>
  <c r="A144" i="22" l="1"/>
  <c r="B146" i="22"/>
  <c r="E147" i="22"/>
  <c r="C147" i="22"/>
  <c r="F146" i="22" l="1"/>
  <c r="B147" i="22"/>
  <c r="F147" i="22" s="1"/>
  <c r="A147" i="22" s="1"/>
  <c r="C148" i="22"/>
  <c r="E148" i="22"/>
  <c r="B148" i="22" l="1"/>
  <c r="F148" i="22" s="1"/>
  <c r="A148" i="22" s="1"/>
  <c r="E149" i="22"/>
  <c r="C149" i="22"/>
  <c r="A146" i="22"/>
  <c r="B149" i="22" l="1"/>
  <c r="F149" i="22" s="1"/>
  <c r="E150" i="22"/>
  <c r="C150" i="22"/>
  <c r="B150" i="22" l="1"/>
  <c r="F150" i="22" s="1"/>
  <c r="A150" i="22" s="1"/>
  <c r="C151" i="22"/>
  <c r="E151" i="22"/>
  <c r="A149" i="22"/>
  <c r="B151" i="22" l="1"/>
  <c r="F151" i="22" s="1"/>
  <c r="E152" i="22"/>
  <c r="H152" i="22" s="1"/>
  <c r="C152" i="22"/>
  <c r="A151" i="22" l="1"/>
  <c r="B152" i="22"/>
  <c r="C153" i="22"/>
  <c r="E153" i="22"/>
  <c r="B153" i="22" l="1"/>
  <c r="E154" i="22"/>
  <c r="C154" i="22"/>
  <c r="F152" i="22"/>
  <c r="H151" i="22"/>
  <c r="A152" i="22" l="1"/>
  <c r="H150" i="22"/>
  <c r="B154" i="22"/>
  <c r="F154" i="22" s="1"/>
  <c r="A154" i="22" s="1"/>
  <c r="C155" i="22"/>
  <c r="E155" i="22"/>
  <c r="F153" i="22"/>
  <c r="A153" i="22" l="1"/>
  <c r="B155" i="22"/>
  <c r="F155" i="22" s="1"/>
  <c r="A155" i="22" s="1"/>
  <c r="E156" i="22"/>
  <c r="C156" i="22"/>
  <c r="B156" i="22" l="1"/>
  <c r="F156" i="22" s="1"/>
  <c r="C157" i="22"/>
  <c r="E157" i="22"/>
  <c r="B157" i="22" l="1"/>
  <c r="F157" i="22" s="1"/>
  <c r="A157" i="22" s="1"/>
  <c r="C158" i="22"/>
  <c r="E158" i="22"/>
  <c r="A156" i="22"/>
  <c r="B158" i="22" l="1"/>
  <c r="E159" i="22"/>
  <c r="C159" i="22"/>
  <c r="B159" i="22" l="1"/>
  <c r="F159" i="22" s="1"/>
  <c r="A159" i="22" s="1"/>
  <c r="C160" i="22"/>
  <c r="E160" i="22"/>
  <c r="F158" i="22"/>
  <c r="A158" i="22" l="1"/>
  <c r="B160" i="22"/>
  <c r="F160" i="22" s="1"/>
  <c r="A160" i="22" s="1"/>
  <c r="E161" i="22"/>
  <c r="C161" i="22"/>
  <c r="B161" i="22" l="1"/>
  <c r="F161" i="22" s="1"/>
  <c r="A161" i="22" s="1"/>
  <c r="C162" i="22"/>
  <c r="E162" i="22"/>
  <c r="B162" i="22" l="1"/>
  <c r="F162" i="22" s="1"/>
  <c r="A162" i="22" s="1"/>
  <c r="E163" i="22"/>
  <c r="C163" i="22"/>
  <c r="B163" i="22" l="1"/>
  <c r="F163" i="22" s="1"/>
  <c r="A163" i="22" s="1"/>
  <c r="C164" i="22"/>
  <c r="E164" i="22"/>
  <c r="H164" i="22" s="1"/>
  <c r="B164" i="22" l="1"/>
  <c r="E165" i="22"/>
  <c r="C165" i="22"/>
  <c r="B165" i="22" l="1"/>
  <c r="E166" i="22"/>
  <c r="C166" i="22"/>
  <c r="F164" i="22"/>
  <c r="H163" i="22"/>
  <c r="B166" i="22" l="1"/>
  <c r="F166" i="22" s="1"/>
  <c r="A166" i="22" s="1"/>
  <c r="C167" i="22"/>
  <c r="E167" i="22"/>
  <c r="F165" i="22"/>
  <c r="A164" i="22"/>
  <c r="H162" i="22"/>
  <c r="A165" i="22" l="1"/>
  <c r="B167" i="22"/>
  <c r="F167" i="22" s="1"/>
  <c r="A167" i="22" s="1"/>
  <c r="C168" i="22"/>
  <c r="E168" i="22"/>
  <c r="B168" i="22" l="1"/>
  <c r="C169" i="22"/>
  <c r="E169" i="22"/>
  <c r="B169" i="22" l="1"/>
  <c r="F169" i="22" s="1"/>
  <c r="A169" i="22" s="1"/>
  <c r="E170" i="22"/>
  <c r="C170" i="22"/>
  <c r="F168" i="22"/>
  <c r="A168" i="22" l="1"/>
  <c r="B170" i="22"/>
  <c r="E171" i="22"/>
  <c r="C171" i="22"/>
  <c r="F170" i="22" l="1"/>
  <c r="B171" i="22"/>
  <c r="F171" i="22" s="1"/>
  <c r="A171" i="22" s="1"/>
  <c r="C172" i="22"/>
  <c r="E172" i="22"/>
  <c r="B172" i="22" l="1"/>
  <c r="F172" i="22" s="1"/>
  <c r="A172" i="22" s="1"/>
  <c r="E173" i="22"/>
  <c r="C173" i="22"/>
  <c r="A170" i="22"/>
  <c r="B173" i="22" l="1"/>
  <c r="F173" i="22" s="1"/>
  <c r="E174" i="22"/>
  <c r="C174" i="22"/>
  <c r="B174" i="22" l="1"/>
  <c r="F174" i="22" s="1"/>
  <c r="A174" i="22" s="1"/>
  <c r="E175" i="22"/>
  <c r="C175" i="22"/>
  <c r="A173" i="22"/>
  <c r="B175" i="22" l="1"/>
  <c r="F175" i="22" s="1"/>
  <c r="E176" i="22"/>
  <c r="H176" i="22" s="1"/>
  <c r="C176" i="22"/>
  <c r="B176" i="22" l="1"/>
  <c r="E177" i="22"/>
  <c r="C177" i="22"/>
  <c r="A175" i="22"/>
  <c r="B177" i="22" l="1"/>
  <c r="C178" i="22"/>
  <c r="E178" i="22"/>
  <c r="F176" i="22"/>
  <c r="H175" i="22"/>
  <c r="B178" i="22" l="1"/>
  <c r="F178" i="22" s="1"/>
  <c r="A178" i="22" s="1"/>
  <c r="C179" i="22"/>
  <c r="E179" i="22"/>
  <c r="A176" i="22"/>
  <c r="H174" i="22"/>
  <c r="F177" i="22"/>
  <c r="B179" i="22" l="1"/>
  <c r="E180" i="22"/>
  <c r="C180" i="22"/>
  <c r="A177" i="22"/>
  <c r="B180" i="22" l="1"/>
  <c r="F180" i="22" s="1"/>
  <c r="A180" i="22" s="1"/>
  <c r="C181" i="22"/>
  <c r="E181" i="22"/>
  <c r="F179" i="22"/>
  <c r="A179" i="22" l="1"/>
  <c r="B181" i="22"/>
  <c r="E182" i="22"/>
  <c r="C182" i="22"/>
  <c r="F181" i="22" l="1"/>
  <c r="B182" i="22"/>
  <c r="F182" i="22" s="1"/>
  <c r="A182" i="22" s="1"/>
  <c r="C183" i="22"/>
  <c r="E183" i="22"/>
  <c r="B183" i="22" l="1"/>
  <c r="F183" i="22" s="1"/>
  <c r="A183" i="22" s="1"/>
  <c r="E184" i="22"/>
  <c r="C184" i="22"/>
  <c r="A181" i="22"/>
  <c r="B184" i="22" l="1"/>
  <c r="E185" i="22"/>
  <c r="C185" i="22"/>
  <c r="B185" i="22" l="1"/>
  <c r="F185" i="22" s="1"/>
  <c r="A185" i="22" s="1"/>
  <c r="C186" i="22"/>
  <c r="E186" i="22"/>
  <c r="F184" i="22"/>
  <c r="A184" i="22" l="1"/>
  <c r="B186" i="22"/>
  <c r="F186" i="22" s="1"/>
  <c r="A186" i="22" s="1"/>
  <c r="E187" i="22"/>
  <c r="C187" i="22"/>
  <c r="B187" i="22" l="1"/>
  <c r="F187" i="22" s="1"/>
  <c r="A187" i="22" s="1"/>
  <c r="E188" i="22"/>
  <c r="H188" i="22" s="1"/>
  <c r="C188" i="22"/>
  <c r="B188" i="22" l="1"/>
  <c r="E189" i="22"/>
  <c r="C189" i="22"/>
  <c r="B189" i="22" l="1"/>
  <c r="E190" i="22"/>
  <c r="C190" i="22"/>
  <c r="F188" i="22"/>
  <c r="H187" i="22"/>
  <c r="B190" i="22" l="1"/>
  <c r="F190" i="22" s="1"/>
  <c r="A190" i="22" s="1"/>
  <c r="E191" i="22"/>
  <c r="C191" i="22"/>
  <c r="A188" i="22"/>
  <c r="H186" i="22"/>
  <c r="F189" i="22"/>
  <c r="B191" i="22" l="1"/>
  <c r="E192" i="22"/>
  <c r="C192" i="22"/>
  <c r="A189" i="22"/>
  <c r="B192" i="22" l="1"/>
  <c r="F192" i="22" s="1"/>
  <c r="A192" i="22" s="1"/>
  <c r="C193" i="22"/>
  <c r="E193" i="22"/>
  <c r="F191" i="22"/>
  <c r="A191" i="22" l="1"/>
  <c r="B193" i="22"/>
  <c r="E194" i="22"/>
  <c r="C194" i="22"/>
  <c r="F193" i="22" l="1"/>
  <c r="B194" i="22"/>
  <c r="F194" i="22" s="1"/>
  <c r="A194" i="22" s="1"/>
  <c r="C195" i="22"/>
  <c r="E195" i="22"/>
  <c r="B195" i="22" l="1"/>
  <c r="F195" i="22" s="1"/>
  <c r="A195" i="22" s="1"/>
  <c r="E196" i="22"/>
  <c r="C196" i="22"/>
  <c r="A193" i="22"/>
  <c r="B196" i="22" l="1"/>
  <c r="E197" i="22"/>
  <c r="C197" i="22"/>
  <c r="B197" i="22" l="1"/>
  <c r="F197" i="22" s="1"/>
  <c r="A197" i="22" s="1"/>
  <c r="E198" i="22"/>
  <c r="C198" i="22"/>
  <c r="F196" i="22"/>
  <c r="A196" i="22" l="1"/>
  <c r="B198" i="22"/>
  <c r="F198" i="22" s="1"/>
  <c r="A198" i="22" s="1"/>
  <c r="C199" i="22"/>
  <c r="E199" i="22"/>
  <c r="B199" i="22" l="1"/>
  <c r="F199" i="22" s="1"/>
  <c r="A199" i="22" s="1"/>
  <c r="C200" i="22"/>
  <c r="E200" i="22"/>
  <c r="H200" i="22" s="1"/>
  <c r="B200" i="22" l="1"/>
  <c r="E201" i="22"/>
  <c r="C201" i="22"/>
  <c r="B201" i="22" l="1"/>
  <c r="E202" i="22"/>
  <c r="C202" i="22"/>
  <c r="F200" i="22"/>
  <c r="H199" i="22"/>
  <c r="F201" i="22" l="1"/>
  <c r="B202" i="22"/>
  <c r="F202" i="22" s="1"/>
  <c r="A202" i="22" s="1"/>
  <c r="C203" i="22"/>
  <c r="E203" i="22"/>
  <c r="A200" i="22"/>
  <c r="H198" i="22"/>
  <c r="A201" i="22" l="1"/>
  <c r="B203" i="22"/>
  <c r="F203" i="22" s="1"/>
  <c r="A203" i="22" s="1"/>
  <c r="C204" i="22"/>
  <c r="E204" i="22"/>
  <c r="B204" i="22" l="1"/>
  <c r="C205" i="22"/>
  <c r="E205" i="22"/>
  <c r="B205" i="22" l="1"/>
  <c r="F205" i="22" s="1"/>
  <c r="A205" i="22" s="1"/>
  <c r="C206" i="22"/>
  <c r="E206" i="22"/>
  <c r="F204" i="22"/>
  <c r="A204" i="22" l="1"/>
  <c r="B206" i="22"/>
  <c r="E207" i="22"/>
  <c r="C207" i="22"/>
  <c r="B207" i="22" l="1"/>
  <c r="F207" i="22" s="1"/>
  <c r="A207" i="22" s="1"/>
  <c r="C208" i="22"/>
  <c r="E208" i="22"/>
  <c r="F206" i="22"/>
  <c r="A206" i="22" l="1"/>
  <c r="B208" i="22"/>
  <c r="C209" i="22"/>
  <c r="E209" i="22"/>
  <c r="B209" i="22" l="1"/>
  <c r="F209" i="22" s="1"/>
  <c r="A209" i="22" s="1"/>
  <c r="C210" i="22"/>
  <c r="E210" i="22"/>
  <c r="F208" i="22"/>
  <c r="A208" i="22" l="1"/>
  <c r="B210" i="22"/>
  <c r="F210" i="22" s="1"/>
  <c r="A210" i="22" s="1"/>
  <c r="C211" i="22"/>
  <c r="E211" i="22"/>
  <c r="B211" i="22" l="1"/>
  <c r="F211" i="22" s="1"/>
  <c r="A211" i="22" s="1"/>
  <c r="E212" i="22"/>
  <c r="H212" i="22" s="1"/>
  <c r="C212" i="22"/>
  <c r="B212" i="22" l="1"/>
  <c r="E213" i="22"/>
  <c r="C213" i="22"/>
  <c r="B213" i="22" l="1"/>
  <c r="C214" i="22"/>
  <c r="E214" i="22"/>
  <c r="F212" i="22"/>
  <c r="H211" i="22"/>
  <c r="B214" i="22" l="1"/>
  <c r="F214" i="22" s="1"/>
  <c r="A214" i="22" s="1"/>
  <c r="C215" i="22"/>
  <c r="E215" i="22"/>
  <c r="A212" i="22"/>
  <c r="H210" i="22"/>
  <c r="F213" i="22"/>
  <c r="B215" i="22" l="1"/>
  <c r="E216" i="22"/>
  <c r="C216" i="22"/>
  <c r="A213" i="22"/>
  <c r="B216" i="22" l="1"/>
  <c r="F216" i="22" s="1"/>
  <c r="A216" i="22" s="1"/>
  <c r="C217" i="22"/>
  <c r="E217" i="22"/>
  <c r="F215" i="22"/>
  <c r="A215" i="22" l="1"/>
  <c r="B217" i="22"/>
  <c r="C218" i="22"/>
  <c r="E218" i="22"/>
  <c r="B218" i="22" l="1"/>
  <c r="F218" i="22" s="1"/>
  <c r="A218" i="22" s="1"/>
  <c r="E219" i="22"/>
  <c r="C219" i="22"/>
  <c r="F217" i="22"/>
  <c r="A217" i="22" l="1"/>
  <c r="B219" i="22"/>
  <c r="C220" i="22"/>
  <c r="E220" i="22"/>
  <c r="B220" i="22" l="1"/>
  <c r="F220" i="22" s="1"/>
  <c r="A220" i="22" s="1"/>
  <c r="E221" i="22"/>
  <c r="C221" i="22"/>
  <c r="F219" i="22"/>
  <c r="A219" i="22" l="1"/>
  <c r="B221" i="22"/>
  <c r="C222" i="22"/>
  <c r="E222" i="22"/>
  <c r="B222" i="22" l="1"/>
  <c r="F222" i="22" s="1"/>
  <c r="A222" i="22" s="1"/>
  <c r="E223" i="22"/>
  <c r="C223" i="22"/>
  <c r="F221" i="22"/>
  <c r="A221" i="22" l="1"/>
  <c r="B223" i="22"/>
  <c r="F223" i="22" s="1"/>
  <c r="A223" i="22" s="1"/>
  <c r="C224" i="22"/>
  <c r="E224" i="22"/>
  <c r="H224" i="22" s="1"/>
  <c r="B224" i="22" l="1"/>
  <c r="C225" i="22"/>
  <c r="E225" i="22"/>
  <c r="B225" i="22" l="1"/>
  <c r="C226" i="22"/>
  <c r="E226" i="22"/>
  <c r="F224" i="22"/>
  <c r="H223" i="22"/>
  <c r="B226" i="22" l="1"/>
  <c r="F226" i="22" s="1"/>
  <c r="A226" i="22" s="1"/>
  <c r="C227" i="22"/>
  <c r="E227" i="22"/>
  <c r="F225" i="22"/>
  <c r="A224" i="22"/>
  <c r="H222" i="22"/>
  <c r="A225" i="22" l="1"/>
  <c r="B227" i="22"/>
  <c r="F227" i="22" s="1"/>
  <c r="A227" i="22" s="1"/>
  <c r="C228" i="22"/>
  <c r="E228" i="22"/>
  <c r="B228" i="22" l="1"/>
  <c r="C229" i="22"/>
  <c r="E229" i="22"/>
  <c r="B229" i="22" l="1"/>
  <c r="F229" i="22" s="1"/>
  <c r="A229" i="22" s="1"/>
  <c r="C230" i="22"/>
  <c r="E230" i="22"/>
  <c r="F228" i="22"/>
  <c r="A228" i="22" l="1"/>
  <c r="B230" i="22"/>
  <c r="E231" i="22"/>
  <c r="C231" i="22"/>
  <c r="F230" i="22" l="1"/>
  <c r="B231" i="22"/>
  <c r="F231" i="22" s="1"/>
  <c r="A231" i="22" s="1"/>
  <c r="E232" i="22"/>
  <c r="C232" i="22"/>
  <c r="B232" i="22" l="1"/>
  <c r="F232" i="22" s="1"/>
  <c r="A232" i="22" s="1"/>
  <c r="E233" i="22"/>
  <c r="C233" i="22"/>
  <c r="A230" i="22"/>
  <c r="B233" i="22" l="1"/>
  <c r="F233" i="22" s="1"/>
  <c r="E234" i="22"/>
  <c r="C234" i="22"/>
  <c r="B234" i="22" l="1"/>
  <c r="F234" i="22" s="1"/>
  <c r="A234" i="22" s="1"/>
  <c r="E235" i="22"/>
  <c r="C235" i="22"/>
  <c r="A233" i="22"/>
  <c r="B235" i="22" l="1"/>
  <c r="F235" i="22" s="1"/>
  <c r="A235" i="22" s="1"/>
  <c r="E236" i="22"/>
  <c r="H236" i="22" s="1"/>
  <c r="C236" i="22"/>
  <c r="B236" i="22" l="1"/>
  <c r="E237" i="22"/>
  <c r="C237" i="22"/>
  <c r="B237" i="22" l="1"/>
  <c r="C238" i="22"/>
  <c r="E238" i="22"/>
  <c r="F236" i="22"/>
  <c r="H235" i="22"/>
  <c r="B238" i="22" l="1"/>
  <c r="F238" i="22" s="1"/>
  <c r="A238" i="22" s="1"/>
  <c r="E239" i="22"/>
  <c r="C239" i="22"/>
  <c r="A236" i="22"/>
  <c r="H234" i="22"/>
  <c r="F237" i="22"/>
  <c r="B239" i="22" l="1"/>
  <c r="C240" i="22"/>
  <c r="E240" i="22"/>
  <c r="A237" i="22"/>
  <c r="B240" i="22" l="1"/>
  <c r="F240" i="22" s="1"/>
  <c r="A240" i="22" s="1"/>
  <c r="E241" i="22"/>
  <c r="C241" i="22"/>
  <c r="F239" i="22"/>
  <c r="A239" i="22" l="1"/>
  <c r="B241" i="22"/>
  <c r="E242" i="22"/>
  <c r="C242" i="22"/>
  <c r="B242" i="22" l="1"/>
  <c r="F242" i="22" s="1"/>
  <c r="A242" i="22" s="1"/>
  <c r="C243" i="22"/>
  <c r="E243" i="22"/>
  <c r="F241" i="22"/>
  <c r="A241" i="22" l="1"/>
  <c r="B243" i="22"/>
  <c r="C244" i="22"/>
  <c r="E244" i="22"/>
  <c r="B244" i="22" l="1"/>
  <c r="F244" i="22" s="1"/>
  <c r="A244" i="22" s="1"/>
  <c r="E245" i="22"/>
  <c r="C245" i="22"/>
  <c r="F243" i="22"/>
  <c r="A243" i="22" l="1"/>
  <c r="B245" i="22"/>
  <c r="E246" i="22"/>
  <c r="C246" i="22"/>
  <c r="F245" i="22" l="1"/>
  <c r="B246" i="22"/>
  <c r="F246" i="22" s="1"/>
  <c r="A246" i="22" s="1"/>
  <c r="C247" i="22"/>
  <c r="E247" i="22"/>
  <c r="B247" i="22" l="1"/>
  <c r="F247" i="22" s="1"/>
  <c r="A247" i="22" s="1"/>
  <c r="C248" i="22"/>
  <c r="E248" i="22"/>
  <c r="H248" i="22" s="1"/>
  <c r="A245" i="22"/>
  <c r="B248" i="22" l="1"/>
  <c r="E249" i="22"/>
  <c r="C249" i="22"/>
  <c r="B249" i="22" l="1"/>
  <c r="E250" i="22"/>
  <c r="C250" i="22"/>
  <c r="F248" i="22"/>
  <c r="H247" i="22"/>
  <c r="B250" i="22" l="1"/>
  <c r="F250" i="22" s="1"/>
  <c r="A250" i="22" s="1"/>
  <c r="E251" i="22"/>
  <c r="C251" i="22"/>
  <c r="A248" i="22"/>
  <c r="H246" i="22"/>
  <c r="F249" i="22"/>
  <c r="A249" i="22" l="1"/>
  <c r="B251" i="22"/>
  <c r="C252" i="22"/>
  <c r="E252" i="22"/>
  <c r="F251" i="22" l="1"/>
  <c r="B252" i="22"/>
  <c r="F252" i="22" s="1"/>
  <c r="A252" i="22" s="1"/>
  <c r="E253" i="22"/>
  <c r="C253" i="22"/>
  <c r="B253" i="22" l="1"/>
  <c r="E254" i="22"/>
  <c r="C254" i="22"/>
  <c r="A251" i="22"/>
  <c r="F253" i="22" l="1"/>
  <c r="B254" i="22"/>
  <c r="F254" i="22" s="1"/>
  <c r="A254" i="22" s="1"/>
  <c r="E255" i="22"/>
  <c r="C255" i="22"/>
  <c r="B255" i="22" l="1"/>
  <c r="F255" i="22" s="1"/>
  <c r="A255" i="22" s="1"/>
  <c r="C256" i="22"/>
  <c r="E256" i="22"/>
  <c r="A253" i="22"/>
  <c r="B256" i="22" l="1"/>
  <c r="E257" i="22"/>
  <c r="C257" i="22"/>
  <c r="F256" i="22" l="1"/>
  <c r="B257" i="22"/>
  <c r="F257" i="22" s="1"/>
  <c r="A257" i="22" s="1"/>
  <c r="E258" i="22"/>
  <c r="C258" i="22"/>
  <c r="B258" i="22" l="1"/>
  <c r="F258" i="22" s="1"/>
  <c r="A258" i="22" s="1"/>
  <c r="C259" i="22"/>
  <c r="E259" i="22"/>
  <c r="A256" i="22"/>
  <c r="B259" i="22" l="1"/>
  <c r="F259" i="22" s="1"/>
  <c r="E260" i="22"/>
  <c r="H260" i="22" s="1"/>
  <c r="C260" i="22"/>
  <c r="A259" i="22" l="1"/>
  <c r="B260" i="22"/>
  <c r="C261" i="22"/>
  <c r="E261" i="22"/>
  <c r="B261" i="22" l="1"/>
  <c r="C262" i="22"/>
  <c r="E262" i="22"/>
  <c r="F260" i="22"/>
  <c r="H259" i="22"/>
  <c r="B262" i="22" l="1"/>
  <c r="F262" i="22" s="1"/>
  <c r="A262" i="22" s="1"/>
  <c r="E263" i="22"/>
  <c r="C263" i="22"/>
  <c r="A260" i="22"/>
  <c r="H258" i="22"/>
  <c r="F261" i="22"/>
  <c r="A261" i="22" l="1"/>
  <c r="B263" i="22"/>
  <c r="E264" i="22"/>
  <c r="C264" i="22"/>
  <c r="F263" i="22" l="1"/>
  <c r="B264" i="22"/>
  <c r="F264" i="22" s="1"/>
  <c r="A264" i="22" s="1"/>
  <c r="E265" i="22"/>
  <c r="C265" i="22"/>
  <c r="B265" i="22" l="1"/>
  <c r="F265" i="22" s="1"/>
  <c r="A265" i="22" s="1"/>
  <c r="C266" i="22"/>
  <c r="E266" i="22"/>
  <c r="A263" i="22"/>
  <c r="B266" i="22" l="1"/>
  <c r="F266" i="22" s="1"/>
  <c r="E267" i="22"/>
  <c r="C267" i="22"/>
  <c r="B267" i="22" l="1"/>
  <c r="C268" i="22"/>
  <c r="E268" i="22"/>
  <c r="A266" i="22"/>
  <c r="B268" i="22" l="1"/>
  <c r="F268" i="22" s="1"/>
  <c r="A268" i="22" s="1"/>
  <c r="C269" i="22"/>
  <c r="E269" i="22"/>
  <c r="F267" i="22"/>
  <c r="A267" i="22" l="1"/>
  <c r="B269" i="22"/>
  <c r="F269" i="22" s="1"/>
  <c r="A269" i="22" s="1"/>
  <c r="C270" i="22"/>
  <c r="E270" i="22"/>
  <c r="B270" i="22" l="1"/>
  <c r="F270" i="22" s="1"/>
  <c r="A270" i="22" s="1"/>
  <c r="C271" i="22"/>
  <c r="E271" i="22"/>
  <c r="B271" i="22" l="1"/>
  <c r="F271" i="22" s="1"/>
  <c r="A271" i="22" s="1"/>
  <c r="E272" i="22"/>
  <c r="H272" i="22" s="1"/>
  <c r="C272" i="22"/>
  <c r="B272" i="22" l="1"/>
  <c r="E273" i="22"/>
  <c r="C273" i="22"/>
  <c r="B273" i="22" l="1"/>
  <c r="E274" i="22"/>
  <c r="C274" i="22"/>
  <c r="F272" i="22"/>
  <c r="H271" i="22"/>
  <c r="B274" i="22" l="1"/>
  <c r="F274" i="22" s="1"/>
  <c r="A274" i="22" s="1"/>
  <c r="E275" i="22"/>
  <c r="C275" i="22"/>
  <c r="A272" i="22"/>
  <c r="H270" i="22"/>
  <c r="F273" i="22"/>
  <c r="B275" i="22" l="1"/>
  <c r="E276" i="22"/>
  <c r="C276" i="22"/>
  <c r="A273" i="22"/>
  <c r="B276" i="22" l="1"/>
  <c r="F276" i="22" s="1"/>
  <c r="A276" i="22" s="1"/>
  <c r="C277" i="22"/>
  <c r="E277" i="22"/>
  <c r="F275" i="22"/>
  <c r="A275" i="22" l="1"/>
  <c r="B277" i="22"/>
  <c r="E278" i="22"/>
  <c r="C278" i="22"/>
  <c r="F277" i="22" l="1"/>
  <c r="B278" i="22"/>
  <c r="F278" i="22" s="1"/>
  <c r="A278" i="22" s="1"/>
  <c r="C279" i="22"/>
  <c r="E279" i="22"/>
  <c r="B279" i="22" l="1"/>
  <c r="F279" i="22" s="1"/>
  <c r="A279" i="22" s="1"/>
  <c r="E280" i="22"/>
  <c r="C280" i="22"/>
  <c r="A277" i="22"/>
  <c r="B280" i="22" l="1"/>
  <c r="C281" i="22"/>
  <c r="E281" i="22"/>
  <c r="B281" i="22" l="1"/>
  <c r="F281" i="22" s="1"/>
  <c r="A281" i="22" s="1"/>
  <c r="C282" i="22"/>
  <c r="E282" i="22"/>
  <c r="F280" i="22"/>
  <c r="A280" i="22" l="1"/>
  <c r="B282" i="22"/>
  <c r="F282" i="22" s="1"/>
  <c r="A282" i="22" s="1"/>
  <c r="C283" i="22"/>
  <c r="E283" i="22"/>
  <c r="B283" i="22" l="1"/>
  <c r="F283" i="22" s="1"/>
  <c r="A283" i="22" s="1"/>
  <c r="C284" i="22"/>
  <c r="E284" i="22"/>
  <c r="H284" i="22" s="1"/>
  <c r="B284" i="22" l="1"/>
  <c r="E285" i="22"/>
  <c r="C285" i="22"/>
  <c r="B285" i="22" l="1"/>
  <c r="E286" i="22"/>
  <c r="C286" i="22"/>
  <c r="F284" i="22"/>
  <c r="H283" i="22"/>
  <c r="B286" i="22" l="1"/>
  <c r="F286" i="22" s="1"/>
  <c r="A286" i="22" s="1"/>
  <c r="E287" i="22"/>
  <c r="C287" i="22"/>
  <c r="A284" i="22"/>
  <c r="H282" i="22"/>
  <c r="F285" i="22"/>
  <c r="B287" i="22" l="1"/>
  <c r="C288" i="22"/>
  <c r="E288" i="22"/>
  <c r="A285" i="22"/>
  <c r="B288" i="22" l="1"/>
  <c r="F288" i="22" s="1"/>
  <c r="A288" i="22" s="1"/>
  <c r="C289" i="22"/>
  <c r="E289" i="22"/>
  <c r="F287" i="22"/>
  <c r="A287" i="22" l="1"/>
  <c r="B289" i="22"/>
  <c r="C290" i="22"/>
  <c r="E290" i="22"/>
  <c r="B290" i="22" l="1"/>
  <c r="F290" i="22" s="1"/>
  <c r="A290" i="22" s="1"/>
  <c r="E291" i="22"/>
  <c r="C291" i="22"/>
  <c r="F289" i="22"/>
  <c r="B291" i="22" l="1"/>
  <c r="E292" i="22"/>
  <c r="C292" i="22"/>
  <c r="A289" i="22"/>
  <c r="B292" i="22" l="1"/>
  <c r="F292" i="22" s="1"/>
  <c r="A292" i="22" s="1"/>
  <c r="C293" i="22"/>
  <c r="E293" i="22"/>
  <c r="F291" i="22"/>
  <c r="A291" i="22" l="1"/>
  <c r="B293" i="22"/>
  <c r="E294" i="22"/>
  <c r="C294" i="22"/>
  <c r="F293" i="22" l="1"/>
  <c r="B294" i="22"/>
  <c r="F294" i="22" s="1"/>
  <c r="A294" i="22" s="1"/>
  <c r="E295" i="22"/>
  <c r="C295" i="22"/>
  <c r="B295" i="22" l="1"/>
  <c r="F295" i="22" s="1"/>
  <c r="A295" i="22" s="1"/>
  <c r="E296" i="22"/>
  <c r="H296" i="22" s="1"/>
  <c r="C296" i="22"/>
  <c r="A293" i="22"/>
  <c r="B296" i="22" l="1"/>
  <c r="E297" i="22"/>
  <c r="C357" i="22"/>
  <c r="C297" i="22"/>
  <c r="B357" i="22" l="1"/>
  <c r="B297" i="22"/>
  <c r="E298" i="22"/>
  <c r="C298" i="22"/>
  <c r="F296" i="22"/>
  <c r="H295" i="22"/>
  <c r="B298" i="22" l="1"/>
  <c r="F298" i="22" s="1"/>
  <c r="A298" i="22" s="1"/>
  <c r="E299" i="22"/>
  <c r="C299" i="22"/>
  <c r="A296" i="22"/>
  <c r="H294" i="22"/>
  <c r="F297" i="22"/>
  <c r="B299" i="22" l="1"/>
  <c r="E300" i="22"/>
  <c r="C300" i="22"/>
  <c r="A297" i="22"/>
  <c r="B300" i="22" l="1"/>
  <c r="F300" i="22" s="1"/>
  <c r="A300" i="22" s="1"/>
  <c r="C301" i="22"/>
  <c r="E301" i="22"/>
  <c r="F299" i="22"/>
  <c r="A299" i="22" l="1"/>
  <c r="B301" i="22"/>
  <c r="E302" i="22"/>
  <c r="C302" i="22"/>
  <c r="F301" i="22" l="1"/>
  <c r="B302" i="22"/>
  <c r="F302" i="22" s="1"/>
  <c r="A302" i="22" s="1"/>
  <c r="E303" i="22"/>
  <c r="C303" i="22"/>
  <c r="B303" i="22" l="1"/>
  <c r="F303" i="22" s="1"/>
  <c r="A303" i="22" s="1"/>
  <c r="E304" i="22"/>
  <c r="C304" i="22"/>
  <c r="A301" i="22"/>
  <c r="B304" i="22" l="1"/>
  <c r="F304" i="22" s="1"/>
  <c r="A304" i="22" s="1"/>
  <c r="C305" i="22"/>
  <c r="E305" i="22"/>
  <c r="B305" i="22" l="1"/>
  <c r="F305" i="22" s="1"/>
  <c r="C306" i="22"/>
  <c r="E306" i="22"/>
  <c r="B306" i="22" l="1"/>
  <c r="F306" i="22" s="1"/>
  <c r="A306" i="22" s="1"/>
  <c r="C307" i="22"/>
  <c r="E307" i="22"/>
  <c r="A305" i="22"/>
  <c r="B307" i="22" l="1"/>
  <c r="F307" i="22" s="1"/>
  <c r="A307" i="22" s="1"/>
  <c r="C308" i="22"/>
  <c r="E308" i="22"/>
  <c r="H308" i="22" s="1"/>
  <c r="B308" i="22" l="1"/>
  <c r="E309" i="22"/>
  <c r="C309" i="22"/>
  <c r="B309" i="22" l="1"/>
  <c r="C310" i="22"/>
  <c r="E310" i="22"/>
  <c r="F308" i="22"/>
  <c r="H307" i="22"/>
  <c r="B310" i="22" l="1"/>
  <c r="F310" i="22" s="1"/>
  <c r="A310" i="22" s="1"/>
  <c r="E311" i="22"/>
  <c r="C311" i="22"/>
  <c r="A308" i="22"/>
  <c r="H306" i="22"/>
  <c r="F309" i="22"/>
  <c r="A309" i="22" l="1"/>
  <c r="B311" i="22"/>
  <c r="C312" i="22"/>
  <c r="E312" i="22"/>
  <c r="F311" i="22" l="1"/>
  <c r="B312" i="22"/>
  <c r="F312" i="22" s="1"/>
  <c r="A312" i="22" s="1"/>
  <c r="E313" i="22"/>
  <c r="C313" i="22"/>
  <c r="B313" i="22" l="1"/>
  <c r="F313" i="22" s="1"/>
  <c r="A313" i="22" s="1"/>
  <c r="C314" i="22"/>
  <c r="E314" i="22"/>
  <c r="A311" i="22"/>
  <c r="B314" i="22" l="1"/>
  <c r="F314" i="22" s="1"/>
  <c r="C315" i="22"/>
  <c r="E315" i="22"/>
  <c r="B315" i="22" l="1"/>
  <c r="C316" i="22"/>
  <c r="E316" i="22"/>
  <c r="A314" i="22"/>
  <c r="B316" i="22" l="1"/>
  <c r="F316" i="22" s="1"/>
  <c r="A316" i="22" s="1"/>
  <c r="E317" i="22"/>
  <c r="C317" i="22"/>
  <c r="F315" i="22"/>
  <c r="A315" i="22" l="1"/>
  <c r="B317" i="22"/>
  <c r="F317" i="22" s="1"/>
  <c r="A317" i="22" s="1"/>
  <c r="C318" i="22"/>
  <c r="E318" i="22"/>
  <c r="B318" i="22" l="1"/>
  <c r="F318" i="22" s="1"/>
  <c r="A318" i="22" s="1"/>
  <c r="E319" i="22"/>
  <c r="C319" i="22"/>
  <c r="B319" i="22" l="1"/>
  <c r="F319" i="22" s="1"/>
  <c r="A319" i="22" s="1"/>
  <c r="C320" i="22"/>
  <c r="E320" i="22"/>
  <c r="H320" i="22" s="1"/>
  <c r="B320" i="22" l="1"/>
  <c r="E321" i="22"/>
  <c r="C321" i="22"/>
  <c r="B321" i="22" l="1"/>
  <c r="E322" i="22"/>
  <c r="C322" i="22"/>
  <c r="F320" i="22"/>
  <c r="H319" i="22"/>
  <c r="B322" i="22" l="1"/>
  <c r="F322" i="22" s="1"/>
  <c r="A322" i="22" s="1"/>
  <c r="C323" i="22"/>
  <c r="E323" i="22"/>
  <c r="A320" i="22"/>
  <c r="H318" i="22"/>
  <c r="F321" i="22"/>
  <c r="B323" i="22" l="1"/>
  <c r="E324" i="22"/>
  <c r="C324" i="22"/>
  <c r="A321" i="22"/>
  <c r="B324" i="22" l="1"/>
  <c r="F324" i="22" s="1"/>
  <c r="A324" i="22" s="1"/>
  <c r="C325" i="22"/>
  <c r="E325" i="22"/>
  <c r="F323" i="22"/>
  <c r="B325" i="22" l="1"/>
  <c r="E326" i="22"/>
  <c r="C326" i="22"/>
  <c r="A323" i="22"/>
  <c r="B326" i="22" l="1"/>
  <c r="F326" i="22" s="1"/>
  <c r="A326" i="22" s="1"/>
  <c r="C327" i="22"/>
  <c r="E327" i="22"/>
  <c r="F325" i="22"/>
  <c r="A325" i="22" l="1"/>
  <c r="B327" i="22"/>
  <c r="E328" i="22"/>
  <c r="C328" i="22"/>
  <c r="F327" i="22" l="1"/>
  <c r="B328" i="22"/>
  <c r="F328" i="22" s="1"/>
  <c r="A328" i="22" s="1"/>
  <c r="C329" i="22"/>
  <c r="E329" i="22"/>
  <c r="B329" i="22" l="1"/>
  <c r="F329" i="22" s="1"/>
  <c r="A329" i="22" s="1"/>
  <c r="E330" i="22"/>
  <c r="C330" i="22"/>
  <c r="A327" i="22"/>
  <c r="B330" i="22" l="1"/>
  <c r="F330" i="22" s="1"/>
  <c r="E331" i="22"/>
  <c r="C331" i="22"/>
  <c r="B331" i="22" l="1"/>
  <c r="F331" i="22" s="1"/>
  <c r="A331" i="22" s="1"/>
  <c r="E332" i="22"/>
  <c r="H332" i="22" s="1"/>
  <c r="C332" i="22"/>
  <c r="A330" i="22"/>
  <c r="B332" i="22" l="1"/>
  <c r="C333" i="22"/>
  <c r="E333" i="22"/>
  <c r="B333" i="22" l="1"/>
  <c r="E334" i="22"/>
  <c r="C334" i="22"/>
  <c r="F332" i="22"/>
  <c r="H331" i="22"/>
  <c r="B334" i="22" l="1"/>
  <c r="F334" i="22" s="1"/>
  <c r="A334" i="22" s="1"/>
  <c r="E335" i="22"/>
  <c r="C335" i="22"/>
  <c r="F333" i="22"/>
  <c r="A332" i="22"/>
  <c r="H330" i="22"/>
  <c r="B335" i="22" l="1"/>
  <c r="F335" i="22" s="1"/>
  <c r="A335" i="22" s="1"/>
  <c r="C336" i="22"/>
  <c r="E336" i="22"/>
  <c r="A333" i="22"/>
  <c r="B336" i="22" l="1"/>
  <c r="E337" i="22"/>
  <c r="C337" i="22"/>
  <c r="B337" i="22" l="1"/>
  <c r="F337" i="22" s="1"/>
  <c r="A337" i="22" s="1"/>
  <c r="C338" i="22"/>
  <c r="E338" i="22"/>
  <c r="F336" i="22"/>
  <c r="A336" i="22" l="1"/>
  <c r="B338" i="22"/>
  <c r="C339" i="22"/>
  <c r="E339" i="22"/>
  <c r="B339" i="22" l="1"/>
  <c r="F339" i="22" s="1"/>
  <c r="A339" i="22" s="1"/>
  <c r="C340" i="22"/>
  <c r="E340" i="22"/>
  <c r="F338" i="22"/>
  <c r="A338" i="22" l="1"/>
  <c r="B340" i="22"/>
  <c r="C341" i="22"/>
  <c r="E341" i="22"/>
  <c r="B341" i="22" l="1"/>
  <c r="F341" i="22" s="1"/>
  <c r="A341" i="22" s="1"/>
  <c r="E342" i="22"/>
  <c r="C342" i="22"/>
  <c r="F340" i="22"/>
  <c r="A340" i="22" l="1"/>
  <c r="B342" i="22"/>
  <c r="F342" i="22" s="1"/>
  <c r="A342" i="22" s="1"/>
  <c r="C343" i="22"/>
  <c r="E343" i="22"/>
  <c r="B343" i="22" l="1"/>
  <c r="F343" i="22" s="1"/>
  <c r="A343" i="22" s="1"/>
  <c r="E344" i="22"/>
  <c r="H344" i="22" s="1"/>
  <c r="C344" i="22"/>
  <c r="B344" i="22" l="1"/>
  <c r="C345" i="22"/>
  <c r="E345" i="22"/>
  <c r="B345" i="22" l="1"/>
  <c r="E346" i="22"/>
  <c r="C346" i="22"/>
  <c r="F344" i="22"/>
  <c r="H343" i="22"/>
  <c r="B346" i="22" l="1"/>
  <c r="F346" i="22" s="1"/>
  <c r="A346" i="22" s="1"/>
  <c r="E347" i="22"/>
  <c r="C347" i="22"/>
  <c r="F345" i="22"/>
  <c r="A344" i="22"/>
  <c r="H342" i="22"/>
  <c r="B347" i="22" l="1"/>
  <c r="F347" i="22" s="1"/>
  <c r="A347" i="22" s="1"/>
  <c r="E348" i="22"/>
  <c r="C348" i="22"/>
  <c r="A345" i="22"/>
  <c r="B348" i="22" l="1"/>
  <c r="E349" i="22"/>
  <c r="C349" i="22"/>
  <c r="B349" i="22" l="1"/>
  <c r="F349" i="22" s="1"/>
  <c r="A349" i="22" s="1"/>
  <c r="C350" i="22"/>
  <c r="E350" i="22"/>
  <c r="F348" i="22"/>
  <c r="A348" i="22" l="1"/>
  <c r="B350" i="22"/>
  <c r="C351" i="22"/>
  <c r="E351" i="22"/>
  <c r="B351" i="22" l="1"/>
  <c r="F351" i="22" s="1"/>
  <c r="A351" i="22" s="1"/>
  <c r="C352" i="22"/>
  <c r="E352" i="22"/>
  <c r="F350" i="22"/>
  <c r="A350" i="22" l="1"/>
  <c r="B352" i="22"/>
  <c r="C353" i="22"/>
  <c r="E353" i="22"/>
  <c r="B353" i="22" l="1"/>
  <c r="F353" i="22" s="1"/>
  <c r="A353" i="22" s="1"/>
  <c r="C354" i="22"/>
  <c r="E354" i="22"/>
  <c r="F352" i="22"/>
  <c r="B354" i="22" l="1"/>
  <c r="F354" i="22" s="1"/>
  <c r="A354" i="22" s="1"/>
  <c r="C355" i="22"/>
  <c r="E355" i="22"/>
  <c r="A352" i="22"/>
  <c r="B355" i="22" l="1"/>
  <c r="F355" i="22" s="1"/>
  <c r="A355" i="22" s="1"/>
  <c r="E356" i="22"/>
  <c r="H356" i="22" s="1"/>
  <c r="C356" i="22"/>
  <c r="B356" i="22" l="1"/>
  <c r="E357" i="22"/>
  <c r="E358" i="22"/>
  <c r="C358" i="22"/>
  <c r="B358" i="22" l="1"/>
  <c r="E359" i="22"/>
  <c r="C359" i="22"/>
  <c r="F357" i="22"/>
  <c r="F356" i="22"/>
  <c r="H355" i="22"/>
  <c r="B359" i="22" l="1"/>
  <c r="F359" i="22" s="1"/>
  <c r="A359" i="22" s="1"/>
  <c r="E360" i="22"/>
  <c r="C360" i="22"/>
  <c r="A356" i="22"/>
  <c r="H354" i="22"/>
  <c r="A357" i="22"/>
  <c r="F358" i="22"/>
  <c r="A358" i="22" s="1"/>
  <c r="B360" i="22" l="1"/>
  <c r="E361" i="22"/>
  <c r="C361" i="22"/>
  <c r="B361" i="22" l="1"/>
  <c r="F361" i="22" s="1"/>
  <c r="A361" i="22" s="1"/>
  <c r="E362" i="22"/>
  <c r="C362" i="22"/>
  <c r="F360" i="22"/>
  <c r="B362" i="22" l="1"/>
  <c r="E363" i="22"/>
  <c r="C363" i="22"/>
  <c r="A360" i="22"/>
  <c r="B363" i="22" l="1"/>
  <c r="F363" i="22" s="1"/>
  <c r="A363" i="22" s="1"/>
  <c r="E364" i="22"/>
  <c r="C364" i="22"/>
  <c r="F362" i="22"/>
  <c r="B364" i="22" l="1"/>
  <c r="C365" i="22"/>
  <c r="E365" i="22"/>
  <c r="A362" i="22"/>
  <c r="B365" i="22" l="1"/>
  <c r="F365" i="22" s="1"/>
  <c r="A365" i="22" s="1"/>
  <c r="C366" i="22"/>
  <c r="E366" i="22"/>
  <c r="F364" i="22"/>
  <c r="B366" i="22" l="1"/>
  <c r="F366" i="22" s="1"/>
  <c r="A366" i="22" s="1"/>
  <c r="C367" i="22"/>
  <c r="E367" i="22"/>
  <c r="A364" i="22"/>
  <c r="B367" i="22" l="1"/>
  <c r="F367" i="22" s="1"/>
  <c r="C368" i="22"/>
  <c r="E368" i="22"/>
  <c r="E369" i="22" l="1"/>
  <c r="G371" i="22" s="1"/>
  <c r="H368" i="22"/>
  <c r="B368" i="22"/>
  <c r="C369" i="22"/>
  <c r="A367" i="22"/>
  <c r="F368" i="22" l="1"/>
  <c r="B369" i="22"/>
  <c r="G370" i="22" s="1"/>
  <c r="H367" i="22"/>
  <c r="A368" i="22" l="1"/>
  <c r="F369" i="22"/>
  <c r="H366" i="22"/>
  <c r="G36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7BF6AACB-48F8-46B0-9D87-7B820AE008A0}">
      <text>
        <r>
          <rPr>
            <sz val="9"/>
            <color indexed="81"/>
            <rFont val="MS P ゴシック"/>
            <family val="3"/>
            <charset val="128"/>
          </rPr>
          <t>プルダウンにない施設・事業は直接セルに入力してください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4EBDDEAD-7859-4BFB-AB3A-CEF5118BD2BC}">
      <text>
        <r>
          <rPr>
            <sz val="9"/>
            <color indexed="81"/>
            <rFont val="MS P ゴシック"/>
            <family val="3"/>
            <charset val="128"/>
          </rPr>
          <t xml:space="preserve">
赤太字としたうえでＨＰにデータ記載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D68C7FC0-D5E7-4E42-B962-A542AD9131AC}">
      <text>
        <r>
          <rPr>
            <sz val="9"/>
            <color indexed="81"/>
            <rFont val="MS P ゴシック"/>
            <family val="3"/>
            <charset val="128"/>
          </rPr>
          <t>プルダウンにない施設・事業は直接セルに入力してください</t>
        </r>
      </text>
    </comment>
  </commentList>
</comments>
</file>

<file path=xl/sharedStrings.xml><?xml version="1.0" encoding="utf-8"?>
<sst xmlns="http://schemas.openxmlformats.org/spreadsheetml/2006/main" count="548" uniqueCount="284">
  <si>
    <t>年</t>
    <rPh sb="0" eb="1">
      <t>ネン</t>
    </rPh>
    <phoneticPr fontId="4"/>
  </si>
  <si>
    <t>月</t>
    <rPh sb="0" eb="1">
      <t>ガツ</t>
    </rPh>
    <phoneticPr fontId="4"/>
  </si>
  <si>
    <t>日</t>
    <rPh sb="0" eb="1">
      <t>ニチ</t>
    </rPh>
    <phoneticPr fontId="4"/>
  </si>
  <si>
    <t>申込相談者</t>
    <rPh sb="0" eb="2">
      <t>モウシコミ</t>
    </rPh>
    <rPh sb="2" eb="4">
      <t>ソウダン</t>
    </rPh>
    <rPh sb="4" eb="5">
      <t>モノ</t>
    </rPh>
    <phoneticPr fontId="4"/>
  </si>
  <si>
    <t>法人名・会社名</t>
    <rPh sb="0" eb="2">
      <t>ホウジン</t>
    </rPh>
    <rPh sb="2" eb="3">
      <t>メイ</t>
    </rPh>
    <rPh sb="4" eb="7">
      <t>カイシャメイ</t>
    </rPh>
    <phoneticPr fontId="4"/>
  </si>
  <si>
    <t>本部所在地</t>
    <rPh sb="0" eb="2">
      <t>ホンブ</t>
    </rPh>
    <rPh sb="2" eb="5">
      <t>ショザイチ</t>
    </rPh>
    <phoneticPr fontId="4"/>
  </si>
  <si>
    <t>連絡先</t>
    <rPh sb="0" eb="3">
      <t>レンラクサキ</t>
    </rPh>
    <phoneticPr fontId="4"/>
  </si>
  <si>
    <t>開設予定地</t>
    <rPh sb="0" eb="2">
      <t>カイセツ</t>
    </rPh>
    <rPh sb="2" eb="5">
      <t>ヨテイチ</t>
    </rPh>
    <phoneticPr fontId="4"/>
  </si>
  <si>
    <t>施設種類</t>
    <rPh sb="0" eb="2">
      <t>シセツ</t>
    </rPh>
    <rPh sb="2" eb="4">
      <t>シュルイ</t>
    </rPh>
    <phoneticPr fontId="4"/>
  </si>
  <si>
    <t>補助年度</t>
    <rPh sb="0" eb="2">
      <t>ホジョ</t>
    </rPh>
    <rPh sb="2" eb="4">
      <t>ネンド</t>
    </rPh>
    <phoneticPr fontId="4"/>
  </si>
  <si>
    <t>□</t>
  </si>
  <si>
    <t>補助金の種類</t>
    <rPh sb="0" eb="3">
      <t>ホジョキン</t>
    </rPh>
    <rPh sb="4" eb="6">
      <t>シュルイ</t>
    </rPh>
    <phoneticPr fontId="4"/>
  </si>
  <si>
    <t>添付書類</t>
    <rPh sb="0" eb="2">
      <t>テンプ</t>
    </rPh>
    <rPh sb="2" eb="4">
      <t>ショルイ</t>
    </rPh>
    <phoneticPr fontId="4"/>
  </si>
  <si>
    <t>月</t>
    <rPh sb="0" eb="1">
      <t>ツキ</t>
    </rPh>
    <phoneticPr fontId="4"/>
  </si>
  <si>
    <t>工期</t>
    <rPh sb="0" eb="2">
      <t>コウキ</t>
    </rPh>
    <phoneticPr fontId="4"/>
  </si>
  <si>
    <t>代表者</t>
    <rPh sb="0" eb="3">
      <t>ダイヒョウシャ</t>
    </rPh>
    <phoneticPr fontId="4"/>
  </si>
  <si>
    <t>今回取得</t>
    <rPh sb="0" eb="2">
      <t>コンカイ</t>
    </rPh>
    <rPh sb="2" eb="4">
      <t>シュトク</t>
    </rPh>
    <phoneticPr fontId="4"/>
  </si>
  <si>
    <t>（</t>
    <phoneticPr fontId="4"/>
  </si>
  <si>
    <t>）</t>
    <phoneticPr fontId="4"/>
  </si>
  <si>
    <t>借地</t>
    <rPh sb="0" eb="2">
      <t>シャクチ</t>
    </rPh>
    <phoneticPr fontId="4"/>
  </si>
  <si>
    <t>公有地</t>
    <rPh sb="0" eb="3">
      <t>コウユウチ</t>
    </rPh>
    <phoneticPr fontId="4"/>
  </si>
  <si>
    <t>入札</t>
    <rPh sb="0" eb="2">
      <t>ニュウサツ</t>
    </rPh>
    <phoneticPr fontId="4"/>
  </si>
  <si>
    <t>竣工</t>
    <rPh sb="0" eb="2">
      <t>シュンコウ</t>
    </rPh>
    <phoneticPr fontId="4"/>
  </si>
  <si>
    <t>着工</t>
    <phoneticPr fontId="4"/>
  </si>
  <si>
    <t>㎡</t>
    <phoneticPr fontId="4"/>
  </si>
  <si>
    <t>無</t>
    <rPh sb="0" eb="1">
      <t>ナシ</t>
    </rPh>
    <phoneticPr fontId="4"/>
  </si>
  <si>
    <t>・</t>
    <phoneticPr fontId="4"/>
  </si>
  <si>
    <t>前年度以前取得済のもの</t>
    <rPh sb="0" eb="3">
      <t>ゼンネンド</t>
    </rPh>
    <rPh sb="3" eb="5">
      <t>イゼン</t>
    </rPh>
    <rPh sb="5" eb="7">
      <t>シュトク</t>
    </rPh>
    <rPh sb="7" eb="8">
      <t>ズ</t>
    </rPh>
    <phoneticPr fontId="4"/>
  </si>
  <si>
    <t>私有地</t>
    <rPh sb="0" eb="3">
      <t>シユウチ</t>
    </rPh>
    <phoneticPr fontId="4"/>
  </si>
  <si>
    <t>事　業　計　画　概　要</t>
    <rPh sb="0" eb="1">
      <t>コト</t>
    </rPh>
    <rPh sb="2" eb="3">
      <t>ギョウ</t>
    </rPh>
    <rPh sb="4" eb="5">
      <t>ケイ</t>
    </rPh>
    <rPh sb="6" eb="7">
      <t>ガ</t>
    </rPh>
    <rPh sb="8" eb="9">
      <t>オオムネ</t>
    </rPh>
    <rPh sb="10" eb="11">
      <t>ヨウ</t>
    </rPh>
    <phoneticPr fontId="4"/>
  </si>
  <si>
    <t>融　資　相　談　票</t>
    <rPh sb="0" eb="1">
      <t>トオル</t>
    </rPh>
    <rPh sb="2" eb="3">
      <t>シ</t>
    </rPh>
    <rPh sb="4" eb="5">
      <t>ソウ</t>
    </rPh>
    <rPh sb="6" eb="7">
      <t>ダン</t>
    </rPh>
    <rPh sb="8" eb="9">
      <t>ヒョウ</t>
    </rPh>
    <phoneticPr fontId="4"/>
  </si>
  <si>
    <t>相談日：</t>
    <rPh sb="0" eb="2">
      <t>ソウダン</t>
    </rPh>
    <rPh sb="2" eb="3">
      <t>ニチ</t>
    </rPh>
    <phoneticPr fontId="4"/>
  </si>
  <si>
    <t>（創設法人で母体となる法人がある場合は法人名）</t>
    <rPh sb="1" eb="3">
      <t>ソウセツ</t>
    </rPh>
    <rPh sb="3" eb="5">
      <t>ホウジン</t>
    </rPh>
    <rPh sb="6" eb="8">
      <t>ボタイ</t>
    </rPh>
    <rPh sb="11" eb="13">
      <t>ホウジン</t>
    </rPh>
    <rPh sb="16" eb="18">
      <t>バアイ</t>
    </rPh>
    <rPh sb="19" eb="21">
      <t>ホウジン</t>
    </rPh>
    <rPh sb="21" eb="22">
      <t>メイ</t>
    </rPh>
    <phoneticPr fontId="4"/>
  </si>
  <si>
    <t>相談者氏名・役職</t>
    <rPh sb="0" eb="3">
      <t>ソウダンシャ</t>
    </rPh>
    <rPh sb="3" eb="5">
      <t>シメイ</t>
    </rPh>
    <rPh sb="6" eb="8">
      <t>ヤクショク</t>
    </rPh>
    <phoneticPr fontId="4"/>
  </si>
  <si>
    <t>贈与</t>
    <rPh sb="0" eb="2">
      <t>ゾウヨ</t>
    </rPh>
    <phoneticPr fontId="4"/>
  </si>
  <si>
    <t>収入支出償還計画表（開設後の収支予想）</t>
    <rPh sb="0" eb="2">
      <t>シュウニュウ</t>
    </rPh>
    <rPh sb="2" eb="4">
      <t>シシュツ</t>
    </rPh>
    <rPh sb="4" eb="6">
      <t>ショウカン</t>
    </rPh>
    <rPh sb="6" eb="8">
      <t>ケイカク</t>
    </rPh>
    <phoneticPr fontId="4"/>
  </si>
  <si>
    <t>（敷地面積）</t>
    <rPh sb="1" eb="3">
      <t>シキチ</t>
    </rPh>
    <rPh sb="3" eb="5">
      <t>メンセキ</t>
    </rPh>
    <phoneticPr fontId="4"/>
  </si>
  <si>
    <t>注意事項</t>
    <rPh sb="0" eb="2">
      <t>チュウイ</t>
    </rPh>
    <rPh sb="2" eb="4">
      <t>ジコウ</t>
    </rPh>
    <phoneticPr fontId="4"/>
  </si>
  <si>
    <t>当該事実の有無</t>
    <rPh sb="0" eb="2">
      <t>トウガイ</t>
    </rPh>
    <rPh sb="2" eb="4">
      <t>ジジツ</t>
    </rPh>
    <rPh sb="5" eb="7">
      <t>ウム</t>
    </rPh>
    <phoneticPr fontId="4"/>
  </si>
  <si>
    <t>有</t>
    <rPh sb="0" eb="1">
      <t>ア</t>
    </rPh>
    <phoneticPr fontId="4"/>
  </si>
  <si>
    <t>・賃借料</t>
    <phoneticPr fontId="4"/>
  </si>
  <si>
    <t>千円/年</t>
    <phoneticPr fontId="4"/>
  </si>
  <si>
    <t>　　　　　　　　　　　　</t>
    <phoneticPr fontId="4"/>
  </si>
  <si>
    <t>（建物）・賃借期間</t>
    <phoneticPr fontId="4"/>
  </si>
  <si>
    <t>借入予定先</t>
    <rPh sb="0" eb="2">
      <t>カリイレ</t>
    </rPh>
    <rPh sb="2" eb="4">
      <t>ヨテイ</t>
    </rPh>
    <rPh sb="4" eb="5">
      <t>サキ</t>
    </rPh>
    <phoneticPr fontId="4"/>
  </si>
  <si>
    <t>左記取扱いに同意しました</t>
    <rPh sb="0" eb="2">
      <t>サキ</t>
    </rPh>
    <rPh sb="2" eb="4">
      <t>トリアツカ</t>
    </rPh>
    <rPh sb="6" eb="8">
      <t>ドウイ</t>
    </rPh>
    <phoneticPr fontId="4"/>
  </si>
  <si>
    <t>（土地）・賃借期間</t>
    <phoneticPr fontId="4"/>
  </si>
  <si>
    <t>過去５年以内にこの融資の関係者が暴力団等反社会的勢力に該当し、又は反社会的勢力と関係を有する場合には、融資をお断りしております。</t>
    <phoneticPr fontId="4"/>
  </si>
  <si>
    <t>計画建物配置図・平面図</t>
    <phoneticPr fontId="4"/>
  </si>
  <si>
    <t>今次計画と並行して別計画がある場合は関係資料</t>
    <phoneticPr fontId="4"/>
  </si>
  <si>
    <t>決算書（直近2カ年分。社会福祉法人は借入金明細書、その他の法人は確定申告書及び勘定科目内訳明細書を含む。）</t>
    <rPh sb="0" eb="3">
      <t>ケッサンショ</t>
    </rPh>
    <rPh sb="4" eb="6">
      <t>チョッキン</t>
    </rPh>
    <rPh sb="8" eb="9">
      <t>ネン</t>
    </rPh>
    <rPh sb="9" eb="10">
      <t>ブン</t>
    </rPh>
    <rPh sb="11" eb="13">
      <t>シャカイ</t>
    </rPh>
    <rPh sb="13" eb="15">
      <t>フクシ</t>
    </rPh>
    <rPh sb="15" eb="17">
      <t>ホウジン</t>
    </rPh>
    <rPh sb="18" eb="20">
      <t>カリイレ</t>
    </rPh>
    <rPh sb="20" eb="21">
      <t>キン</t>
    </rPh>
    <rPh sb="21" eb="24">
      <t>メイサイショ</t>
    </rPh>
    <rPh sb="27" eb="28">
      <t>タ</t>
    </rPh>
    <rPh sb="29" eb="31">
      <t>ホウジン</t>
    </rPh>
    <rPh sb="32" eb="34">
      <t>カクテイ</t>
    </rPh>
    <rPh sb="34" eb="36">
      <t>シンコク</t>
    </rPh>
    <rPh sb="36" eb="37">
      <t>ショ</t>
    </rPh>
    <rPh sb="37" eb="38">
      <t>オヨ</t>
    </rPh>
    <rPh sb="39" eb="41">
      <t>カンジョウ</t>
    </rPh>
    <rPh sb="41" eb="43">
      <t>カモク</t>
    </rPh>
    <rPh sb="43" eb="45">
      <t>ウチワケ</t>
    </rPh>
    <rPh sb="45" eb="48">
      <t>メイサイショ</t>
    </rPh>
    <rPh sb="49" eb="50">
      <t>フク</t>
    </rPh>
    <phoneticPr fontId="4"/>
  </si>
  <si>
    <t>残高試算表（前期決算日から半年以上経過した時点での相談の場合のみ）</t>
    <rPh sb="0" eb="2">
      <t>ザンダカ</t>
    </rPh>
    <rPh sb="2" eb="4">
      <t>シサン</t>
    </rPh>
    <rPh sb="4" eb="5">
      <t>ヒョウ</t>
    </rPh>
    <rPh sb="6" eb="8">
      <t>ゼンキ</t>
    </rPh>
    <rPh sb="8" eb="10">
      <t>ケッサン</t>
    </rPh>
    <rPh sb="10" eb="11">
      <t>ビ</t>
    </rPh>
    <rPh sb="13" eb="15">
      <t>ハントシ</t>
    </rPh>
    <rPh sb="15" eb="17">
      <t>イジョウ</t>
    </rPh>
    <rPh sb="17" eb="19">
      <t>ケイカ</t>
    </rPh>
    <rPh sb="21" eb="23">
      <t>ジテン</t>
    </rPh>
    <rPh sb="25" eb="27">
      <t>ソウダン</t>
    </rPh>
    <rPh sb="28" eb="30">
      <t>バアイ</t>
    </rPh>
    <phoneticPr fontId="4"/>
  </si>
  <si>
    <t>計画敷地の住宅地図・公図（建物の位置及び進入路を記載）</t>
    <phoneticPr fontId="4"/>
  </si>
  <si>
    <t>償還期間</t>
    <rPh sb="0" eb="2">
      <t>ショウカン</t>
    </rPh>
    <rPh sb="2" eb="4">
      <t>キカン</t>
    </rPh>
    <phoneticPr fontId="4"/>
  </si>
  <si>
    <t>（※）機構借入金の利用希望</t>
    <rPh sb="3" eb="5">
      <t>キコウ</t>
    </rPh>
    <rPh sb="5" eb="7">
      <t>カリイレ</t>
    </rPh>
    <rPh sb="7" eb="8">
      <t>キン</t>
    </rPh>
    <rPh sb="9" eb="11">
      <t>リヨウ</t>
    </rPh>
    <rPh sb="11" eb="13">
      <t>キボウ</t>
    </rPh>
    <phoneticPr fontId="4"/>
  </si>
  <si>
    <t>【</t>
    <phoneticPr fontId="4"/>
  </si>
  <si>
    <t>】</t>
    <phoneticPr fontId="4"/>
  </si>
  <si>
    <t>無</t>
    <rPh sb="0" eb="1">
      <t>ナ</t>
    </rPh>
    <phoneticPr fontId="4"/>
  </si>
  <si>
    <t>取得（予定）時期：</t>
    <rPh sb="0" eb="2">
      <t>シュトク</t>
    </rPh>
    <rPh sb="3" eb="5">
      <t>ヨテイ</t>
    </rPh>
    <rPh sb="6" eb="8">
      <t>ジキ</t>
    </rPh>
    <phoneticPr fontId="4"/>
  </si>
  <si>
    <t>借地の所有者：</t>
    <rPh sb="0" eb="2">
      <t>シャクチ</t>
    </rPh>
    <rPh sb="3" eb="6">
      <t>ショユウシャ</t>
    </rPh>
    <phoneticPr fontId="4"/>
  </si>
  <si>
    <r>
      <t>売買</t>
    </r>
    <r>
      <rPr>
        <sz val="9.5"/>
        <rFont val="HG丸ｺﾞｼｯｸM-PRO"/>
        <family val="3"/>
        <charset val="128"/>
      </rPr>
      <t>（※）</t>
    </r>
    <rPh sb="0" eb="2">
      <t>バイバイ</t>
    </rPh>
    <phoneticPr fontId="4"/>
  </si>
  <si>
    <t>作成にあたっての留意事項</t>
    <rPh sb="0" eb="2">
      <t>サクセイ</t>
    </rPh>
    <rPh sb="8" eb="10">
      <t>リュウイ</t>
    </rPh>
    <rPh sb="10" eb="12">
      <t>ジコウ</t>
    </rPh>
    <phoneticPr fontId="16"/>
  </si>
  <si>
    <t>【注意事項欄】</t>
    <rPh sb="1" eb="3">
      <t>チュウイ</t>
    </rPh>
    <rPh sb="3" eb="5">
      <t>ジコウ</t>
    </rPh>
    <rPh sb="5" eb="6">
      <t>ラン</t>
    </rPh>
    <phoneticPr fontId="16"/>
  </si>
  <si>
    <t>①</t>
    <phoneticPr fontId="16"/>
  </si>
  <si>
    <t>暴力等反社会的勢力に非該当かつ反社会的勢力との関係を有しないことを確認し、当該事実の有無欄の無に☑を入れてください。</t>
    <rPh sb="0" eb="2">
      <t>ボウリョク</t>
    </rPh>
    <rPh sb="2" eb="3">
      <t>トウ</t>
    </rPh>
    <rPh sb="3" eb="5">
      <t>ハンシャ</t>
    </rPh>
    <rPh sb="5" eb="6">
      <t>カイ</t>
    </rPh>
    <rPh sb="6" eb="7">
      <t>テキ</t>
    </rPh>
    <rPh sb="7" eb="9">
      <t>セイリョク</t>
    </rPh>
    <rPh sb="10" eb="11">
      <t>ヒ</t>
    </rPh>
    <rPh sb="11" eb="13">
      <t>ガイトウ</t>
    </rPh>
    <rPh sb="15" eb="19">
      <t>ハンシャカイテキ</t>
    </rPh>
    <rPh sb="19" eb="21">
      <t>セイリョク</t>
    </rPh>
    <rPh sb="23" eb="25">
      <t>カンケイ</t>
    </rPh>
    <rPh sb="26" eb="27">
      <t>ユウ</t>
    </rPh>
    <rPh sb="33" eb="35">
      <t>カクニン</t>
    </rPh>
    <rPh sb="37" eb="39">
      <t>トウガイ</t>
    </rPh>
    <rPh sb="39" eb="41">
      <t>ジジツ</t>
    </rPh>
    <rPh sb="42" eb="44">
      <t>ウム</t>
    </rPh>
    <rPh sb="44" eb="45">
      <t>ラン</t>
    </rPh>
    <rPh sb="46" eb="47">
      <t>ム</t>
    </rPh>
    <rPh sb="50" eb="51">
      <t>イ</t>
    </rPh>
    <phoneticPr fontId="16"/>
  </si>
  <si>
    <t>②</t>
    <phoneticPr fontId="16"/>
  </si>
  <si>
    <t>【事業計画概要欄】</t>
    <rPh sb="1" eb="3">
      <t>ジギョウ</t>
    </rPh>
    <rPh sb="3" eb="5">
      <t>ケイカク</t>
    </rPh>
    <rPh sb="5" eb="7">
      <t>ガイヨウ</t>
    </rPh>
    <rPh sb="7" eb="8">
      <t>ラン</t>
    </rPh>
    <phoneticPr fontId="16"/>
  </si>
  <si>
    <t>③</t>
    <phoneticPr fontId="16"/>
  </si>
  <si>
    <t>④</t>
    <phoneticPr fontId="16"/>
  </si>
  <si>
    <t>⑤</t>
    <phoneticPr fontId="16"/>
  </si>
  <si>
    <t>⑥</t>
    <phoneticPr fontId="16"/>
  </si>
  <si>
    <t>敷地の状況について、今回売買にて敷地を取得する場合には、（※）機構借入金の利用希望の有無に☑を入れてください。</t>
    <rPh sb="0" eb="2">
      <t>シキチ</t>
    </rPh>
    <rPh sb="3" eb="5">
      <t>ジョウキョウ</t>
    </rPh>
    <rPh sb="10" eb="12">
      <t>コンカイ</t>
    </rPh>
    <rPh sb="12" eb="14">
      <t>バイバイ</t>
    </rPh>
    <rPh sb="16" eb="18">
      <t>シキチ</t>
    </rPh>
    <rPh sb="19" eb="21">
      <t>シュトク</t>
    </rPh>
    <rPh sb="23" eb="25">
      <t>バアイ</t>
    </rPh>
    <rPh sb="31" eb="33">
      <t>キコウ</t>
    </rPh>
    <rPh sb="33" eb="35">
      <t>カリイレ</t>
    </rPh>
    <rPh sb="35" eb="36">
      <t>キン</t>
    </rPh>
    <rPh sb="37" eb="39">
      <t>リヨウ</t>
    </rPh>
    <rPh sb="39" eb="41">
      <t>キボウ</t>
    </rPh>
    <rPh sb="42" eb="44">
      <t>ウム</t>
    </rPh>
    <rPh sb="47" eb="48">
      <t>イ</t>
    </rPh>
    <phoneticPr fontId="16"/>
  </si>
  <si>
    <t>⑦</t>
    <phoneticPr fontId="16"/>
  </si>
  <si>
    <t>敷地の状況について、借地を私有地にて賃借する場合は、【借地の所有者】欄にもれなく入力してください。</t>
    <rPh sb="0" eb="2">
      <t>シキチ</t>
    </rPh>
    <rPh sb="3" eb="5">
      <t>ジョウキョウ</t>
    </rPh>
    <rPh sb="10" eb="12">
      <t>シャクチ</t>
    </rPh>
    <rPh sb="13" eb="16">
      <t>シユウチ</t>
    </rPh>
    <rPh sb="18" eb="20">
      <t>チンシャク</t>
    </rPh>
    <rPh sb="22" eb="24">
      <t>バアイ</t>
    </rPh>
    <rPh sb="27" eb="29">
      <t>シャクチ</t>
    </rPh>
    <rPh sb="30" eb="33">
      <t>ショユウシャ</t>
    </rPh>
    <rPh sb="34" eb="35">
      <t>ラン</t>
    </rPh>
    <rPh sb="40" eb="42">
      <t>ニュウリョク</t>
    </rPh>
    <phoneticPr fontId="16"/>
  </si>
  <si>
    <t>【協議内容欄】</t>
    <rPh sb="1" eb="3">
      <t>キョウギ</t>
    </rPh>
    <rPh sb="3" eb="5">
      <t>ナイヨウ</t>
    </rPh>
    <rPh sb="5" eb="6">
      <t>ラン</t>
    </rPh>
    <phoneticPr fontId="16"/>
  </si>
  <si>
    <t>＜送付先＞</t>
    <rPh sb="1" eb="4">
      <t>ソウフサキ</t>
    </rPh>
    <phoneticPr fontId="16"/>
  </si>
  <si>
    <t>資金計画について、経営資金欄には施設開設後1～2か月分程度の経費、人件費（先行採用分も含みます）、諸手数料等を計上するようにしてください。</t>
    <rPh sb="0" eb="2">
      <t>シキン</t>
    </rPh>
    <rPh sb="2" eb="4">
      <t>ケイカク</t>
    </rPh>
    <rPh sb="9" eb="11">
      <t>ケイエイ</t>
    </rPh>
    <rPh sb="11" eb="13">
      <t>シキン</t>
    </rPh>
    <rPh sb="13" eb="14">
      <t>ラン</t>
    </rPh>
    <rPh sb="16" eb="18">
      <t>シセツ</t>
    </rPh>
    <rPh sb="18" eb="20">
      <t>カイセツ</t>
    </rPh>
    <rPh sb="20" eb="21">
      <t>ゴ</t>
    </rPh>
    <rPh sb="25" eb="27">
      <t>ゲツブン</t>
    </rPh>
    <rPh sb="27" eb="29">
      <t>テイド</t>
    </rPh>
    <rPh sb="30" eb="32">
      <t>ケイヒ</t>
    </rPh>
    <rPh sb="33" eb="36">
      <t>ジンケンヒ</t>
    </rPh>
    <rPh sb="37" eb="39">
      <t>センコウ</t>
    </rPh>
    <rPh sb="39" eb="41">
      <t>サイヨウ</t>
    </rPh>
    <rPh sb="41" eb="42">
      <t>ブン</t>
    </rPh>
    <rPh sb="43" eb="44">
      <t>フク</t>
    </rPh>
    <rPh sb="49" eb="50">
      <t>ショ</t>
    </rPh>
    <rPh sb="50" eb="53">
      <t>テスウリョウ</t>
    </rPh>
    <rPh sb="53" eb="54">
      <t>ナド</t>
    </rPh>
    <rPh sb="55" eb="57">
      <t>ケイジョウ</t>
    </rPh>
    <phoneticPr fontId="16"/>
  </si>
  <si>
    <t>今次計画借入金償還計画表(機構借入金用)</t>
    <rPh sb="0" eb="2">
      <t>コンジ</t>
    </rPh>
    <rPh sb="2" eb="4">
      <t>ケイカク</t>
    </rPh>
    <rPh sb="13" eb="15">
      <t>キコウ</t>
    </rPh>
    <rPh sb="15" eb="17">
      <t>カリイレ</t>
    </rPh>
    <rPh sb="17" eb="18">
      <t>キン</t>
    </rPh>
    <rPh sb="18" eb="19">
      <t>ヨウ</t>
    </rPh>
    <phoneticPr fontId="24"/>
  </si>
  <si>
    <t>月賦償還用</t>
    <rPh sb="0" eb="2">
      <t>ゲップ</t>
    </rPh>
    <rPh sb="2" eb="5">
      <t>ショウカンヨウ</t>
    </rPh>
    <phoneticPr fontId="24"/>
  </si>
  <si>
    <t>借入申込額：</t>
    <phoneticPr fontId="16"/>
  </si>
  <si>
    <t>千円、試算金利：</t>
    <rPh sb="0" eb="2">
      <t>センエン</t>
    </rPh>
    <phoneticPr fontId="24"/>
  </si>
  <si>
    <t>⇓　作成支援領域　⇓</t>
    <rPh sb="2" eb="4">
      <t>サクセイ</t>
    </rPh>
    <rPh sb="4" eb="6">
      <t>シエン</t>
    </rPh>
    <rPh sb="6" eb="8">
      <t>リョウイキ</t>
    </rPh>
    <phoneticPr fontId="24"/>
  </si>
  <si>
    <t>(金額単位：千円)</t>
    <rPh sb="1" eb="3">
      <t>キンガク</t>
    </rPh>
    <rPh sb="3" eb="5">
      <t>タンイ</t>
    </rPh>
    <rPh sb="6" eb="8">
      <t>センエン</t>
    </rPh>
    <phoneticPr fontId="24"/>
  </si>
  <si>
    <t>償還
回次</t>
    <rPh sb="3" eb="4">
      <t>カイ</t>
    </rPh>
    <phoneticPr fontId="24"/>
  </si>
  <si>
    <t>償　　還　　額</t>
  </si>
  <si>
    <t>左に対する財源別充当額
（財源別・贈与者別に記入してください。）</t>
    <phoneticPr fontId="24"/>
  </si>
  <si>
    <t>元　　金</t>
  </si>
  <si>
    <t>利　息</t>
    <phoneticPr fontId="24"/>
  </si>
  <si>
    <t>合 計</t>
    <rPh sb="0" eb="1">
      <t>ゴウ</t>
    </rPh>
    <rPh sb="2" eb="3">
      <t>ケイ</t>
    </rPh>
    <phoneticPr fontId="24"/>
  </si>
  <si>
    <t>各年次の
合計額</t>
    <rPh sb="0" eb="3">
      <t>カクネンジ</t>
    </rPh>
    <rPh sb="5" eb="6">
      <t>ゴウ</t>
    </rPh>
    <rPh sb="6" eb="7">
      <t>ケイ</t>
    </rPh>
    <rPh sb="7" eb="8">
      <t>ガク</t>
    </rPh>
    <phoneticPr fontId="24"/>
  </si>
  <si>
    <t>合　計</t>
  </si>
  <si>
    <t>計</t>
    <rPh sb="0" eb="1">
      <t>ケイ</t>
    </rPh>
    <phoneticPr fontId="24"/>
  </si>
  <si>
    <t>千円未満は
四捨五入</t>
    <phoneticPr fontId="24"/>
  </si>
  <si>
    <t>有利子分</t>
    <phoneticPr fontId="24"/>
  </si>
  <si>
    <r>
      <t>無利子分</t>
    </r>
    <r>
      <rPr>
        <sz val="6"/>
        <rFont val="ＭＳ 明朝"/>
        <family val="1"/>
        <charset val="128"/>
      </rPr>
      <t>(※)</t>
    </r>
    <rPh sb="0" eb="1">
      <t>ム</t>
    </rPh>
    <phoneticPr fontId="24"/>
  </si>
  <si>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24"/>
  </si>
  <si>
    <t>借入申込額</t>
    <rPh sb="0" eb="2">
      <t>カリイレ</t>
    </rPh>
    <rPh sb="2" eb="4">
      <t>モウシコミ</t>
    </rPh>
    <rPh sb="4" eb="5">
      <t>ガク</t>
    </rPh>
    <phoneticPr fontId="24"/>
  </si>
  <si>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24"/>
  </si>
  <si>
    <t>基礎数値</t>
    <rPh sb="0" eb="2">
      <t>キソ</t>
    </rPh>
    <rPh sb="2" eb="4">
      <t>スウチ</t>
    </rPh>
    <phoneticPr fontId="24"/>
  </si>
  <si>
    <t>１年次目
↓</t>
    <rPh sb="1" eb="3">
      <t>ネンジ</t>
    </rPh>
    <rPh sb="3" eb="4">
      <t>メ</t>
    </rPh>
    <phoneticPr fontId="24"/>
  </si>
  <si>
    <t>　有利子分</t>
    <rPh sb="1" eb="3">
      <t>ユウリ</t>
    </rPh>
    <rPh sb="3" eb="5">
      <t>コブン</t>
    </rPh>
    <phoneticPr fontId="24"/>
  </si>
  <si>
    <t>←入力しないでください</t>
    <rPh sb="1" eb="3">
      <t>ニュウリョク</t>
    </rPh>
    <phoneticPr fontId="24"/>
  </si>
  <si>
    <t>有利子初回元金</t>
    <rPh sb="0" eb="3">
      <t>ユウリシ</t>
    </rPh>
    <rPh sb="3" eb="5">
      <t>ショカイ</t>
    </rPh>
    <rPh sb="5" eb="7">
      <t>ガンキン</t>
    </rPh>
    <phoneticPr fontId="24"/>
  </si>
  <si>
    <t>有利子均等元金</t>
    <rPh sb="0" eb="3">
      <t>ユウリシ</t>
    </rPh>
    <rPh sb="3" eb="5">
      <t>キントウ</t>
    </rPh>
    <rPh sb="5" eb="7">
      <t>ガンキン</t>
    </rPh>
    <phoneticPr fontId="24"/>
  </si>
  <si>
    <t>　無利子分(※)</t>
    <rPh sb="1" eb="4">
      <t>ムリシ</t>
    </rPh>
    <rPh sb="4" eb="5">
      <t>ブン</t>
    </rPh>
    <phoneticPr fontId="24"/>
  </si>
  <si>
    <t>←千円単位で入力</t>
    <rPh sb="1" eb="3">
      <t>センエン</t>
    </rPh>
    <rPh sb="3" eb="5">
      <t>タンイ</t>
    </rPh>
    <rPh sb="6" eb="8">
      <t>ニュウリョク</t>
    </rPh>
    <phoneticPr fontId="24"/>
  </si>
  <si>
    <t>無利子初回元金</t>
    <rPh sb="0" eb="3">
      <t>ムリシ</t>
    </rPh>
    <rPh sb="3" eb="5">
      <t>ショカイ</t>
    </rPh>
    <rPh sb="5" eb="7">
      <t>ガンキン</t>
    </rPh>
    <phoneticPr fontId="24"/>
  </si>
  <si>
    <t>無利子均等元金</t>
    <rPh sb="0" eb="3">
      <t>ムリシ</t>
    </rPh>
    <rPh sb="3" eb="5">
      <t>キントウ</t>
    </rPh>
    <rPh sb="5" eb="7">
      <t>ガンキン</t>
    </rPh>
    <phoneticPr fontId="24"/>
  </si>
  <si>
    <t>償還期間</t>
    <rPh sb="0" eb="2">
      <t>ショウカン</t>
    </rPh>
    <rPh sb="2" eb="4">
      <t>キカン</t>
    </rPh>
    <phoneticPr fontId="24"/>
  </si>
  <si>
    <t>←年単位で入力</t>
    <rPh sb="1" eb="4">
      <t>ネンタンイ</t>
    </rPh>
    <rPh sb="5" eb="7">
      <t>ニュウリョク</t>
    </rPh>
    <phoneticPr fontId="24"/>
  </si>
  <si>
    <t>元金据置期間</t>
    <rPh sb="0" eb="2">
      <t>ガンキン</t>
    </rPh>
    <rPh sb="2" eb="4">
      <t>スエオキ</t>
    </rPh>
    <rPh sb="4" eb="6">
      <t>キカン</t>
    </rPh>
    <phoneticPr fontId="24"/>
  </si>
  <si>
    <t>←月単位で入力</t>
    <rPh sb="1" eb="4">
      <t>ツキタンイ</t>
    </rPh>
    <rPh sb="5" eb="7">
      <t>ニュウリョク</t>
    </rPh>
    <phoneticPr fontId="24"/>
  </si>
  <si>
    <t>金利区分</t>
    <rPh sb="0" eb="2">
      <t>キンリ</t>
    </rPh>
    <rPh sb="2" eb="4">
      <t>クブン</t>
    </rPh>
    <phoneticPr fontId="24"/>
  </si>
  <si>
    <t>←全期間固定は「1」、10年毎見直しは「2」を入力</t>
    <rPh sb="1" eb="4">
      <t>ゼンキカン</t>
    </rPh>
    <rPh sb="4" eb="6">
      <t>コテイ</t>
    </rPh>
    <rPh sb="13" eb="14">
      <t>ネン</t>
    </rPh>
    <rPh sb="14" eb="15">
      <t>ゴト</t>
    </rPh>
    <rPh sb="15" eb="17">
      <t>ミナオ</t>
    </rPh>
    <rPh sb="23" eb="25">
      <t>ニュウリョク</t>
    </rPh>
    <phoneticPr fontId="24"/>
  </si>
  <si>
    <t>保証人区分</t>
    <rPh sb="0" eb="3">
      <t>ホショウニン</t>
    </rPh>
    <rPh sb="3" eb="5">
      <t>クブン</t>
    </rPh>
    <phoneticPr fontId="4"/>
  </si>
  <si>
    <t>←個人保証は「１」、連帯保証人不要制度利用は「２」を入力</t>
    <rPh sb="1" eb="3">
      <t>コジン</t>
    </rPh>
    <rPh sb="3" eb="5">
      <t>ホショウ</t>
    </rPh>
    <rPh sb="10" eb="12">
      <t>レンタイ</t>
    </rPh>
    <rPh sb="12" eb="15">
      <t>ホショウニン</t>
    </rPh>
    <rPh sb="15" eb="17">
      <t>フヨウ</t>
    </rPh>
    <rPh sb="17" eb="19">
      <t>セイド</t>
    </rPh>
    <rPh sb="19" eb="21">
      <t>リヨウ</t>
    </rPh>
    <rPh sb="26" eb="28">
      <t>ニュウリョク</t>
    </rPh>
    <phoneticPr fontId="4"/>
  </si>
  <si>
    <t>金利（％）</t>
    <rPh sb="0" eb="2">
      <t>キンリ</t>
    </rPh>
    <phoneticPr fontId="24"/>
  </si>
  <si>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24"/>
  </si>
  <si>
    <t xml:space="preserve"> 元金</t>
    <rPh sb="1" eb="3">
      <t>ガンキン</t>
    </rPh>
    <phoneticPr fontId="24"/>
  </si>
  <si>
    <t>最多負担判定↓</t>
    <rPh sb="0" eb="2">
      <t>サイタ</t>
    </rPh>
    <rPh sb="2" eb="4">
      <t>フタン</t>
    </rPh>
    <rPh sb="4" eb="6">
      <t>ハンテイ</t>
    </rPh>
    <phoneticPr fontId="24"/>
  </si>
  <si>
    <t>年次</t>
    <rPh sb="0" eb="2">
      <t>ネンジ</t>
    </rPh>
    <phoneticPr fontId="24"/>
  </si>
  <si>
    <t>総額</t>
    <rPh sb="0" eb="2">
      <t>ソウガク</t>
    </rPh>
    <phoneticPr fontId="24"/>
  </si>
  <si>
    <t>元金</t>
    <rPh sb="0" eb="2">
      <t>ガンキン</t>
    </rPh>
    <phoneticPr fontId="24"/>
  </si>
  <si>
    <t>利息</t>
    <rPh sb="0" eb="2">
      <t>リソク</t>
    </rPh>
    <phoneticPr fontId="24"/>
  </si>
  <si>
    <t>収支見込年度</t>
    <rPh sb="0" eb="2">
      <t>シュウシ</t>
    </rPh>
    <rPh sb="2" eb="4">
      <t>ミコミ</t>
    </rPh>
    <rPh sb="4" eb="6">
      <t>ネンド</t>
    </rPh>
    <phoneticPr fontId="24"/>
  </si>
  <si>
    <t xml:space="preserve"> 利息</t>
    <rPh sb="1" eb="3">
      <t>リソク</t>
    </rPh>
    <phoneticPr fontId="24"/>
  </si>
  <si>
    <t>１年次</t>
    <rPh sb="1" eb="3">
      <t>ネンジ</t>
    </rPh>
    <phoneticPr fontId="24"/>
  </si>
  <si>
    <t>２年次目
↓</t>
    <rPh sb="1" eb="3">
      <t>ネンジ</t>
    </rPh>
    <rPh sb="3" eb="4">
      <t>メ</t>
    </rPh>
    <phoneticPr fontId="24"/>
  </si>
  <si>
    <t>２年次</t>
    <rPh sb="1" eb="3">
      <t>ネンジ</t>
    </rPh>
    <phoneticPr fontId="24"/>
  </si>
  <si>
    <t>３年次</t>
    <rPh sb="1" eb="3">
      <t>ネンジ</t>
    </rPh>
    <phoneticPr fontId="24"/>
  </si>
  <si>
    <t>４年次</t>
    <rPh sb="1" eb="3">
      <t>ネンジ</t>
    </rPh>
    <phoneticPr fontId="24"/>
  </si>
  <si>
    <t>最多利息</t>
    <rPh sb="0" eb="2">
      <t>サイタ</t>
    </rPh>
    <rPh sb="2" eb="4">
      <t>リソク</t>
    </rPh>
    <phoneticPr fontId="24"/>
  </si>
  <si>
    <t>最多元金</t>
    <rPh sb="0" eb="2">
      <t>サイタ</t>
    </rPh>
    <rPh sb="2" eb="4">
      <t>ガンキン</t>
    </rPh>
    <phoneticPr fontId="24"/>
  </si>
  <si>
    <t>元金割合</t>
    <rPh sb="0" eb="2">
      <t>ガンキン</t>
    </rPh>
    <rPh sb="2" eb="4">
      <t>ワリアイ</t>
    </rPh>
    <phoneticPr fontId="24"/>
  </si>
  <si>
    <t>利息割合</t>
    <rPh sb="0" eb="2">
      <t>リソク</t>
    </rPh>
    <rPh sb="2" eb="4">
      <t>ワリアイ</t>
    </rPh>
    <phoneticPr fontId="24"/>
  </si>
  <si>
    <t>３年次目
↓</t>
    <rPh sb="1" eb="3">
      <t>ネンジ</t>
    </rPh>
    <rPh sb="3" eb="4">
      <t>メ</t>
    </rPh>
    <phoneticPr fontId="24"/>
  </si>
  <si>
    <t>４年次目
↓</t>
    <rPh sb="1" eb="3">
      <t>ネンジ</t>
    </rPh>
    <rPh sb="3" eb="4">
      <t>メ</t>
    </rPh>
    <phoneticPr fontId="24"/>
  </si>
  <si>
    <t>５年次目
↓</t>
    <rPh sb="1" eb="3">
      <t>ネンジ</t>
    </rPh>
    <rPh sb="3" eb="4">
      <t>メ</t>
    </rPh>
    <phoneticPr fontId="24"/>
  </si>
  <si>
    <t>６年次目
↓</t>
    <rPh sb="1" eb="3">
      <t>ネンジ</t>
    </rPh>
    <rPh sb="3" eb="4">
      <t>メ</t>
    </rPh>
    <phoneticPr fontId="24"/>
  </si>
  <si>
    <t>７年次目
↓</t>
    <rPh sb="1" eb="3">
      <t>ネンジ</t>
    </rPh>
    <rPh sb="3" eb="4">
      <t>メ</t>
    </rPh>
    <phoneticPr fontId="24"/>
  </si>
  <si>
    <t>８年次目
↓</t>
    <rPh sb="1" eb="3">
      <t>ネンジ</t>
    </rPh>
    <rPh sb="3" eb="4">
      <t>メ</t>
    </rPh>
    <phoneticPr fontId="24"/>
  </si>
  <si>
    <t>９年次目
↓</t>
    <rPh sb="1" eb="3">
      <t>ネンジ</t>
    </rPh>
    <rPh sb="3" eb="4">
      <t>メ</t>
    </rPh>
    <phoneticPr fontId="24"/>
  </si>
  <si>
    <t>１０年次目
↓</t>
    <rPh sb="2" eb="4">
      <t>ネンジ</t>
    </rPh>
    <rPh sb="4" eb="5">
      <t>メ</t>
    </rPh>
    <phoneticPr fontId="24"/>
  </si>
  <si>
    <t>１１年次目
↓</t>
    <rPh sb="2" eb="4">
      <t>ネンジ</t>
    </rPh>
    <rPh sb="4" eb="5">
      <t>メ</t>
    </rPh>
    <phoneticPr fontId="24"/>
  </si>
  <si>
    <t>１２年次目
↓</t>
    <rPh sb="2" eb="4">
      <t>ネンジ</t>
    </rPh>
    <rPh sb="4" eb="5">
      <t>メ</t>
    </rPh>
    <phoneticPr fontId="24"/>
  </si>
  <si>
    <t>１３年次目
↓</t>
    <rPh sb="2" eb="4">
      <t>ネンジ</t>
    </rPh>
    <rPh sb="4" eb="5">
      <t>メ</t>
    </rPh>
    <phoneticPr fontId="24"/>
  </si>
  <si>
    <t>１４年次目
↓</t>
    <rPh sb="2" eb="4">
      <t>ネンジ</t>
    </rPh>
    <rPh sb="4" eb="5">
      <t>メ</t>
    </rPh>
    <phoneticPr fontId="24"/>
  </si>
  <si>
    <t>１５年次目
↓</t>
    <rPh sb="2" eb="4">
      <t>ネンジ</t>
    </rPh>
    <rPh sb="4" eb="5">
      <t>メ</t>
    </rPh>
    <phoneticPr fontId="24"/>
  </si>
  <si>
    <t>１６年次目
↓</t>
    <rPh sb="2" eb="4">
      <t>ネンジ</t>
    </rPh>
    <rPh sb="4" eb="5">
      <t>メ</t>
    </rPh>
    <phoneticPr fontId="24"/>
  </si>
  <si>
    <t>１７年次目
↓</t>
    <rPh sb="2" eb="4">
      <t>ネンジ</t>
    </rPh>
    <rPh sb="4" eb="5">
      <t>メ</t>
    </rPh>
    <phoneticPr fontId="24"/>
  </si>
  <si>
    <t>１８年次目
↓</t>
    <rPh sb="2" eb="4">
      <t>ネンジ</t>
    </rPh>
    <rPh sb="4" eb="5">
      <t>メ</t>
    </rPh>
    <phoneticPr fontId="24"/>
  </si>
  <si>
    <t>１９年次目
↓</t>
    <rPh sb="2" eb="4">
      <t>ネンジ</t>
    </rPh>
    <rPh sb="4" eb="5">
      <t>メ</t>
    </rPh>
    <phoneticPr fontId="24"/>
  </si>
  <si>
    <t>２０年次目
↓</t>
    <rPh sb="2" eb="4">
      <t>ネンジ</t>
    </rPh>
    <rPh sb="4" eb="5">
      <t>メ</t>
    </rPh>
    <phoneticPr fontId="24"/>
  </si>
  <si>
    <t>２１年次目
↓</t>
    <rPh sb="2" eb="4">
      <t>ネンジ</t>
    </rPh>
    <rPh sb="4" eb="5">
      <t>メ</t>
    </rPh>
    <phoneticPr fontId="24"/>
  </si>
  <si>
    <t>２２年次目
↓</t>
    <rPh sb="2" eb="4">
      <t>ネンジ</t>
    </rPh>
    <rPh sb="4" eb="5">
      <t>メ</t>
    </rPh>
    <phoneticPr fontId="24"/>
  </si>
  <si>
    <t>２３年次目
↓</t>
    <rPh sb="2" eb="4">
      <t>ネンジ</t>
    </rPh>
    <rPh sb="4" eb="5">
      <t>メ</t>
    </rPh>
    <phoneticPr fontId="24"/>
  </si>
  <si>
    <t>２４年次目
↓</t>
    <rPh sb="2" eb="4">
      <t>ネンジ</t>
    </rPh>
    <rPh sb="4" eb="5">
      <t>メ</t>
    </rPh>
    <phoneticPr fontId="24"/>
  </si>
  <si>
    <t>２５年次目
↓</t>
    <rPh sb="2" eb="4">
      <t>ネンジ</t>
    </rPh>
    <rPh sb="4" eb="5">
      <t>メ</t>
    </rPh>
    <phoneticPr fontId="24"/>
  </si>
  <si>
    <t>２６年次目
↓</t>
    <rPh sb="2" eb="4">
      <t>ネンジ</t>
    </rPh>
    <rPh sb="4" eb="5">
      <t>メ</t>
    </rPh>
    <phoneticPr fontId="24"/>
  </si>
  <si>
    <t>２７年次目
↓</t>
    <rPh sb="2" eb="4">
      <t>ネンジ</t>
    </rPh>
    <rPh sb="4" eb="5">
      <t>メ</t>
    </rPh>
    <phoneticPr fontId="24"/>
  </si>
  <si>
    <t>２８年次目
↓</t>
    <rPh sb="2" eb="4">
      <t>ネンジ</t>
    </rPh>
    <rPh sb="4" eb="5">
      <t>メ</t>
    </rPh>
    <phoneticPr fontId="24"/>
  </si>
  <si>
    <t>２９年次目
↓</t>
    <rPh sb="2" eb="4">
      <t>ネンジ</t>
    </rPh>
    <rPh sb="4" eb="5">
      <t>メ</t>
    </rPh>
    <phoneticPr fontId="24"/>
  </si>
  <si>
    <t>３０年次目
↓</t>
    <rPh sb="2" eb="4">
      <t>ネンジ</t>
    </rPh>
    <rPh sb="4" eb="5">
      <t>メ</t>
    </rPh>
    <phoneticPr fontId="24"/>
  </si>
  <si>
    <t>合計</t>
  </si>
  <si>
    <t>償還財源充当内訳</t>
  </si>
  <si>
    <t>元　金</t>
  </si>
  <si>
    <t>利　息</t>
  </si>
  <si>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24"/>
  </si>
  <si>
    <t>　　　　該当する場合においても、借入金利へのオンコストによる保証人の免除を選択されている場合は、オンコスト分の利息はご負担いた</t>
    <phoneticPr fontId="24"/>
  </si>
  <si>
    <t>　　　　だくこととなりますのでご注意ください。</t>
    <phoneticPr fontId="24"/>
  </si>
  <si>
    <t>　　　２　この用紙で不足する場合は、コピーのうえ記載してください。</t>
    <phoneticPr fontId="24"/>
  </si>
  <si>
    <t>　　　３　上記の内容が網羅されている別資料でも結構です。</t>
    <phoneticPr fontId="24"/>
  </si>
  <si>
    <t>施設名</t>
    <rPh sb="0" eb="2">
      <t>シセツ</t>
    </rPh>
    <rPh sb="2" eb="3">
      <t>メイ</t>
    </rPh>
    <phoneticPr fontId="4"/>
  </si>
  <si>
    <t>(創設法人)役員一覧、母体法人がある場合は法人概要が分かる資料</t>
    <phoneticPr fontId="4"/>
  </si>
  <si>
    <t>その他(パンフレット等相談に必要な参考資料)</t>
    <phoneticPr fontId="4"/>
  </si>
  <si>
    <t xml:space="preserve"> 既有地</t>
    <phoneticPr fontId="4"/>
  </si>
  <si>
    <t>今次計画敷地・今次計画敷地上にある既存建物の全部事項証明書の写し</t>
    <rPh sb="0" eb="2">
      <t>コンジ</t>
    </rPh>
    <rPh sb="2" eb="4">
      <t>ケイカク</t>
    </rPh>
    <rPh sb="7" eb="9">
      <t>コンジ</t>
    </rPh>
    <rPh sb="9" eb="11">
      <t>ケイカク</t>
    </rPh>
    <rPh sb="11" eb="13">
      <t>シキチ</t>
    </rPh>
    <rPh sb="13" eb="14">
      <t>ジョウ</t>
    </rPh>
    <phoneticPr fontId="4"/>
  </si>
  <si>
    <t>平年度（令和７年度）予想</t>
    <rPh sb="4" eb="6">
      <t>レイワ</t>
    </rPh>
    <phoneticPr fontId="4"/>
  </si>
  <si>
    <t>平年度（令和８年度）予想</t>
    <rPh sb="4" eb="6">
      <t>レイワ</t>
    </rPh>
    <phoneticPr fontId="4"/>
  </si>
  <si>
    <r>
      <t>貸付内定前に、今次計画に係る工事請負契約及び土地建物の売買契約又は工事着工を行った場合は、原則、融資の対象外となりますので、確認の上</t>
    </r>
    <r>
      <rPr>
        <sz val="11"/>
        <color theme="1"/>
        <rFont val="Segoe UI Symbol"/>
        <family val="2"/>
      </rPr>
      <t>☑</t>
    </r>
    <r>
      <rPr>
        <sz val="11"/>
        <color theme="1"/>
        <rFont val="游ゴシック"/>
        <family val="3"/>
        <charset val="128"/>
      </rPr>
      <t>を入れてください。</t>
    </r>
    <r>
      <rPr>
        <b/>
        <u/>
        <sz val="11"/>
        <color rgb="FFFF0000"/>
        <rFont val="游ゴシック"/>
        <family val="3"/>
        <charset val="128"/>
      </rPr>
      <t>（取扱いのお間違いが非常に多い事項となっておりますのでご注意ください。）</t>
    </r>
    <rPh sb="0" eb="2">
      <t>カシツケ</t>
    </rPh>
    <rPh sb="2" eb="4">
      <t>ナイテイ</t>
    </rPh>
    <rPh sb="4" eb="5">
      <t>マエ</t>
    </rPh>
    <rPh sb="7" eb="9">
      <t>コンジ</t>
    </rPh>
    <rPh sb="9" eb="11">
      <t>ケイカク</t>
    </rPh>
    <rPh sb="12" eb="13">
      <t>カカ</t>
    </rPh>
    <rPh sb="14" eb="16">
      <t>コウジ</t>
    </rPh>
    <rPh sb="16" eb="18">
      <t>ウケオイ</t>
    </rPh>
    <rPh sb="18" eb="20">
      <t>ケイヤク</t>
    </rPh>
    <rPh sb="20" eb="21">
      <t>オヨ</t>
    </rPh>
    <rPh sb="22" eb="24">
      <t>トチ</t>
    </rPh>
    <rPh sb="24" eb="26">
      <t>タテモノ</t>
    </rPh>
    <rPh sb="27" eb="29">
      <t>バイバイ</t>
    </rPh>
    <rPh sb="29" eb="31">
      <t>ケイヤク</t>
    </rPh>
    <rPh sb="31" eb="32">
      <t>マタ</t>
    </rPh>
    <rPh sb="33" eb="35">
      <t>コウジ</t>
    </rPh>
    <rPh sb="35" eb="37">
      <t>チャッコウ</t>
    </rPh>
    <rPh sb="38" eb="39">
      <t>オコナ</t>
    </rPh>
    <rPh sb="41" eb="43">
      <t>バアイ</t>
    </rPh>
    <rPh sb="45" eb="47">
      <t>ゲンソク</t>
    </rPh>
    <rPh sb="48" eb="50">
      <t>ユウシ</t>
    </rPh>
    <rPh sb="51" eb="54">
      <t>タイショウガイ</t>
    </rPh>
    <rPh sb="62" eb="64">
      <t>カクニン</t>
    </rPh>
    <rPh sb="65" eb="66">
      <t>ウエ</t>
    </rPh>
    <rPh sb="68" eb="69">
      <t>イ</t>
    </rPh>
    <rPh sb="77" eb="79">
      <t>トリアツカ</t>
    </rPh>
    <rPh sb="82" eb="84">
      <t>マチガ</t>
    </rPh>
    <rPh sb="86" eb="88">
      <t>ヒジョウ</t>
    </rPh>
    <rPh sb="89" eb="90">
      <t>オオ</t>
    </rPh>
    <rPh sb="91" eb="93">
      <t>ジコウ</t>
    </rPh>
    <rPh sb="104" eb="106">
      <t>チュウイ</t>
    </rPh>
    <phoneticPr fontId="16"/>
  </si>
  <si>
    <t>平年度（令和９年度）予想</t>
    <rPh sb="4" eb="6">
      <t>レイワ</t>
    </rPh>
    <phoneticPr fontId="4"/>
  </si>
  <si>
    <t>平年度（令和１０年度）予想</t>
    <rPh sb="4" eb="6">
      <t>レイワ</t>
    </rPh>
    <phoneticPr fontId="4"/>
  </si>
  <si>
    <t>福祉医療機構よりお客様宛てに「貸付内定通知書」を発出する前に今次計画に係る工事請負契約及び土地建物の売買契約又は工事着工を行った場合は、原則、融資の対象外となります。</t>
    <rPh sb="0" eb="2">
      <t>フクシ</t>
    </rPh>
    <rPh sb="2" eb="4">
      <t>イリョウ</t>
    </rPh>
    <rPh sb="4" eb="6">
      <t>キコウ</t>
    </rPh>
    <rPh sb="9" eb="11">
      <t>キャクサマ</t>
    </rPh>
    <rPh sb="11" eb="12">
      <t>ア</t>
    </rPh>
    <rPh sb="15" eb="17">
      <t>カシツケ</t>
    </rPh>
    <rPh sb="17" eb="22">
      <t>ナイテイツウチショ</t>
    </rPh>
    <rPh sb="24" eb="26">
      <t>ハッシュツ</t>
    </rPh>
    <rPh sb="28" eb="29">
      <t>マエ</t>
    </rPh>
    <phoneticPr fontId="4"/>
  </si>
  <si>
    <t>TEL：</t>
    <phoneticPr fontId="4"/>
  </si>
  <si>
    <t>FAX：</t>
    <phoneticPr fontId="4"/>
  </si>
  <si>
    <t>E-Mail：</t>
    <phoneticPr fontId="4"/>
  </si>
  <si>
    <r>
      <t xml:space="preserve">整備定員
</t>
    </r>
    <r>
      <rPr>
        <sz val="6"/>
        <rFont val="HG丸ｺﾞｼｯｸM-PRO"/>
        <family val="3"/>
        <charset val="128"/>
      </rPr>
      <t>（定員見直し場合は旧→新で記載）</t>
    </r>
    <rPh sb="0" eb="2">
      <t>セイビ</t>
    </rPh>
    <rPh sb="2" eb="3">
      <t>サダム</t>
    </rPh>
    <rPh sb="3" eb="4">
      <t>イン</t>
    </rPh>
    <rPh sb="6" eb="8">
      <t>テイイン</t>
    </rPh>
    <rPh sb="8" eb="10">
      <t>ミナオ</t>
    </rPh>
    <rPh sb="11" eb="13">
      <t>バアイ</t>
    </rPh>
    <rPh sb="14" eb="15">
      <t>キュウ</t>
    </rPh>
    <rPh sb="16" eb="17">
      <t>シン</t>
    </rPh>
    <rPh sb="18" eb="20">
      <t>キサイ</t>
    </rPh>
    <phoneticPr fontId="4"/>
  </si>
  <si>
    <t>整備計画</t>
    <rPh sb="0" eb="2">
      <t>セイビ</t>
    </rPh>
    <rPh sb="2" eb="4">
      <t>ケイカク</t>
    </rPh>
    <phoneticPr fontId="4"/>
  </si>
  <si>
    <t>資金計画（千円・税込）</t>
    <phoneticPr fontId="4"/>
  </si>
  <si>
    <t>所要資金の総額</t>
    <phoneticPr fontId="4"/>
  </si>
  <si>
    <t>機構借入金</t>
  </si>
  <si>
    <t>補助金・交付金</t>
    <phoneticPr fontId="4"/>
  </si>
  <si>
    <t>その他借入金</t>
    <phoneticPr fontId="49"/>
  </si>
  <si>
    <t>贈与金・共同募金</t>
    <rPh sb="4" eb="6">
      <t>キョウドウ</t>
    </rPh>
    <rPh sb="6" eb="8">
      <t>ボキン</t>
    </rPh>
    <phoneticPr fontId="49"/>
  </si>
  <si>
    <t>自己資金</t>
    <phoneticPr fontId="4"/>
  </si>
  <si>
    <t>借入申込予定施設</t>
    <rPh sb="0" eb="2">
      <t>カリイレ</t>
    </rPh>
    <rPh sb="2" eb="4">
      <t>モウシコミ</t>
    </rPh>
    <rPh sb="4" eb="6">
      <t>ヨテイ</t>
    </rPh>
    <rPh sb="6" eb="8">
      <t>シセツ</t>
    </rPh>
    <phoneticPr fontId="49"/>
  </si>
  <si>
    <t>①</t>
    <phoneticPr fontId="49"/>
  </si>
  <si>
    <t>建築工事費等</t>
    <rPh sb="5" eb="6">
      <t>ナド</t>
    </rPh>
    <phoneticPr fontId="49"/>
  </si>
  <si>
    <t>(うち造成工事費)</t>
    <rPh sb="3" eb="5">
      <t>ゾウセイ</t>
    </rPh>
    <rPh sb="5" eb="7">
      <t>コウジ</t>
    </rPh>
    <rPh sb="7" eb="8">
      <t>ヒ</t>
    </rPh>
    <phoneticPr fontId="49"/>
  </si>
  <si>
    <t>(うち解体撤去工事費)</t>
    <rPh sb="3" eb="5">
      <t>カイタイ</t>
    </rPh>
    <rPh sb="5" eb="7">
      <t>テッキョ</t>
    </rPh>
    <rPh sb="7" eb="9">
      <t>コウジ</t>
    </rPh>
    <rPh sb="9" eb="10">
      <t>ヒ</t>
    </rPh>
    <phoneticPr fontId="49"/>
  </si>
  <si>
    <t>(うち仮設施設整備工事費)</t>
    <rPh sb="3" eb="5">
      <t>カセツ</t>
    </rPh>
    <rPh sb="5" eb="7">
      <t>シセツ</t>
    </rPh>
    <rPh sb="7" eb="9">
      <t>セイビ</t>
    </rPh>
    <rPh sb="9" eb="12">
      <t>コウジヒ</t>
    </rPh>
    <phoneticPr fontId="49"/>
  </si>
  <si>
    <t>②</t>
    <phoneticPr fontId="49"/>
  </si>
  <si>
    <t>設計監理費</t>
    <rPh sb="0" eb="2">
      <t>セッケイ</t>
    </rPh>
    <rPh sb="2" eb="4">
      <t>カンリ</t>
    </rPh>
    <rPh sb="4" eb="5">
      <t>ヒ</t>
    </rPh>
    <phoneticPr fontId="49"/>
  </si>
  <si>
    <t>③</t>
    <phoneticPr fontId="49"/>
  </si>
  <si>
    <t>設備備品整備費</t>
    <phoneticPr fontId="49"/>
  </si>
  <si>
    <t>④</t>
    <phoneticPr fontId="49"/>
  </si>
  <si>
    <t>土地取得費</t>
    <phoneticPr fontId="49"/>
  </si>
  <si>
    <t>⑤</t>
    <phoneticPr fontId="49"/>
  </si>
  <si>
    <t>経営資金</t>
    <rPh sb="0" eb="2">
      <t>ケイエイ</t>
    </rPh>
    <rPh sb="2" eb="4">
      <t>シキン</t>
    </rPh>
    <phoneticPr fontId="49"/>
  </si>
  <si>
    <t>小　　　　計</t>
    <phoneticPr fontId="4"/>
  </si>
  <si>
    <t>⑥</t>
    <phoneticPr fontId="49"/>
  </si>
  <si>
    <t>対象外事業費</t>
    <phoneticPr fontId="49"/>
  </si>
  <si>
    <t>合　　　　　計</t>
    <phoneticPr fontId="4"/>
  </si>
  <si>
    <t>建物の状況</t>
    <rPh sb="0" eb="2">
      <t>タテモノ</t>
    </rPh>
    <rPh sb="3" eb="5">
      <t>ジョウキョウ</t>
    </rPh>
    <phoneticPr fontId="4"/>
  </si>
  <si>
    <t>（延床面積）</t>
    <rPh sb="1" eb="3">
      <t>ノベユカ</t>
    </rPh>
    <rPh sb="3" eb="5">
      <t>メンセキ</t>
    </rPh>
    <phoneticPr fontId="4"/>
  </si>
  <si>
    <t>敷地の状況</t>
    <rPh sb="0" eb="2">
      <t>シキチ</t>
    </rPh>
    <rPh sb="3" eb="5">
      <t>ジョウキョウ</t>
    </rPh>
    <phoneticPr fontId="4"/>
  </si>
  <si>
    <t>借地・借家の状況</t>
    <rPh sb="0" eb="2">
      <t>シャクチ</t>
    </rPh>
    <rPh sb="3" eb="5">
      <t>シャクヤ</t>
    </rPh>
    <rPh sb="6" eb="8">
      <t>ジョウキョウ</t>
    </rPh>
    <phoneticPr fontId="4"/>
  </si>
  <si>
    <t>今次計画動機・建築工事概要等</t>
    <rPh sb="7" eb="9">
      <t>ケンチク</t>
    </rPh>
    <rPh sb="9" eb="11">
      <t>コウジ</t>
    </rPh>
    <rPh sb="11" eb="13">
      <t>ガイヨウ</t>
    </rPh>
    <rPh sb="13" eb="14">
      <t>トウ</t>
    </rPh>
    <phoneticPr fontId="4"/>
  </si>
  <si>
    <t>民間金融機関等との相談状況</t>
    <phoneticPr fontId="4"/>
  </si>
  <si>
    <t>都道府県・市町村との協議状況</t>
    <phoneticPr fontId="4"/>
  </si>
  <si>
    <t>貸付予定利率（%）</t>
  </si>
  <si>
    <t>担保・保証人</t>
    <rPh sb="0" eb="2">
      <t>タンポ</t>
    </rPh>
    <rPh sb="3" eb="6">
      <t>ホショウニン</t>
    </rPh>
    <phoneticPr fontId="4"/>
  </si>
  <si>
    <t>年（うち据置期間</t>
    <phoneticPr fontId="4"/>
  </si>
  <si>
    <t>年度～</t>
    <phoneticPr fontId="4"/>
  </si>
  <si>
    <t>　　　　</t>
    <phoneticPr fontId="4"/>
  </si>
  <si>
    <t>年度</t>
    <phoneticPr fontId="4"/>
  </si>
  <si>
    <t>月）</t>
    <rPh sb="0" eb="1">
      <t>ツキ</t>
    </rPh>
    <phoneticPr fontId="4"/>
  </si>
  <si>
    <t>◆高齢者福祉分野</t>
    <rPh sb="1" eb="4">
      <t>コウレイシャ</t>
    </rPh>
    <rPh sb="4" eb="6">
      <t>フクシ</t>
    </rPh>
    <rPh sb="6" eb="8">
      <t>ブンヤ</t>
    </rPh>
    <phoneticPr fontId="49"/>
  </si>
  <si>
    <t>特別養護老人ホーム（ユニット型）</t>
    <rPh sb="0" eb="2">
      <t>トクベツ</t>
    </rPh>
    <rPh sb="2" eb="4">
      <t>ヨウゴ</t>
    </rPh>
    <rPh sb="4" eb="6">
      <t>ロウジン</t>
    </rPh>
    <rPh sb="14" eb="15">
      <t>ガタ</t>
    </rPh>
    <phoneticPr fontId="49"/>
  </si>
  <si>
    <t>特別養護老人ホーム（従来型）</t>
    <rPh sb="0" eb="2">
      <t>トクベツ</t>
    </rPh>
    <rPh sb="2" eb="4">
      <t>ヨウゴ</t>
    </rPh>
    <rPh sb="4" eb="6">
      <t>ロウジン</t>
    </rPh>
    <rPh sb="10" eb="13">
      <t>ジュウライガタ</t>
    </rPh>
    <phoneticPr fontId="49"/>
  </si>
  <si>
    <t>小規模多機能型居宅介護事業</t>
  </si>
  <si>
    <t>看護小規模多機能型居宅介護事業</t>
    <rPh sb="0" eb="2">
      <t>カンゴ</t>
    </rPh>
    <phoneticPr fontId="49"/>
  </si>
  <si>
    <t>認知症高齢者グループホーム</t>
    <phoneticPr fontId="49"/>
  </si>
  <si>
    <t>老人デイサービスセンター</t>
    <phoneticPr fontId="49"/>
  </si>
  <si>
    <t>老人短期入所</t>
  </si>
  <si>
    <t>軽費老人ホームＡ型</t>
  </si>
  <si>
    <t>軽費老人ホームB型</t>
    <phoneticPr fontId="49"/>
  </si>
  <si>
    <t>軽費老人ホーム（ケアハウス）</t>
    <phoneticPr fontId="49"/>
  </si>
  <si>
    <t>養護老人ホーム</t>
  </si>
  <si>
    <t>◆児童福祉/母子・父子福祉分野</t>
    <rPh sb="1" eb="3">
      <t>ジドウ</t>
    </rPh>
    <rPh sb="3" eb="5">
      <t>フクシ</t>
    </rPh>
    <rPh sb="6" eb="8">
      <t>ボシ</t>
    </rPh>
    <rPh sb="9" eb="11">
      <t>フシ</t>
    </rPh>
    <rPh sb="11" eb="13">
      <t>フクシ</t>
    </rPh>
    <rPh sb="13" eb="15">
      <t>ブンヤ</t>
    </rPh>
    <phoneticPr fontId="49"/>
  </si>
  <si>
    <t>保育所</t>
  </si>
  <si>
    <t>幼保連携型認定こども園</t>
  </si>
  <si>
    <t>小規模保育事業</t>
  </si>
  <si>
    <t>企業主導保育事業</t>
    <rPh sb="6" eb="8">
      <t>ジギョウ</t>
    </rPh>
    <phoneticPr fontId="49"/>
  </si>
  <si>
    <t>放課後児童健全育成事業</t>
  </si>
  <si>
    <t>放課後等デイサービス事業</t>
  </si>
  <si>
    <t>児童発達支援事業</t>
    <rPh sb="6" eb="8">
      <t>ジギョウ</t>
    </rPh>
    <phoneticPr fontId="49"/>
  </si>
  <si>
    <t>医療型児童発達事業</t>
    <rPh sb="5" eb="7">
      <t>ハッタツ</t>
    </rPh>
    <rPh sb="7" eb="9">
      <t>ジギョウ</t>
    </rPh>
    <phoneticPr fontId="4"/>
  </si>
  <si>
    <t>助産施設</t>
  </si>
  <si>
    <t>乳児院</t>
    <rPh sb="0" eb="2">
      <t>ニュウジ</t>
    </rPh>
    <rPh sb="2" eb="3">
      <t>イン</t>
    </rPh>
    <phoneticPr fontId="4"/>
  </si>
  <si>
    <t>児童養護施設</t>
    <rPh sb="0" eb="2">
      <t>ジドウ</t>
    </rPh>
    <rPh sb="2" eb="4">
      <t>ヨウゴ</t>
    </rPh>
    <rPh sb="4" eb="6">
      <t>シセツ</t>
    </rPh>
    <phoneticPr fontId="4"/>
  </si>
  <si>
    <t>児童自立支援施設</t>
    <rPh sb="0" eb="2">
      <t>ジドウ</t>
    </rPh>
    <rPh sb="2" eb="4">
      <t>ジリツ</t>
    </rPh>
    <rPh sb="4" eb="6">
      <t>シエン</t>
    </rPh>
    <rPh sb="6" eb="8">
      <t>シセツ</t>
    </rPh>
    <phoneticPr fontId="4"/>
  </si>
  <si>
    <t>母子生活支援施設</t>
    <rPh sb="2" eb="4">
      <t>セイカツ</t>
    </rPh>
    <phoneticPr fontId="49"/>
  </si>
  <si>
    <t>児童心理治療施設</t>
    <rPh sb="0" eb="2">
      <t>ジドウ</t>
    </rPh>
    <rPh sb="2" eb="4">
      <t>シンリ</t>
    </rPh>
    <rPh sb="4" eb="6">
      <t>チリョウ</t>
    </rPh>
    <rPh sb="6" eb="8">
      <t>シセツ</t>
    </rPh>
    <phoneticPr fontId="4"/>
  </si>
  <si>
    <t>女性自立支援施設</t>
    <rPh sb="0" eb="2">
      <t>ジョセイ</t>
    </rPh>
    <rPh sb="2" eb="4">
      <t>ジリツ</t>
    </rPh>
    <rPh sb="4" eb="6">
      <t>シエン</t>
    </rPh>
    <rPh sb="6" eb="8">
      <t>シセツ</t>
    </rPh>
    <phoneticPr fontId="4"/>
  </si>
  <si>
    <t>福祉型障害児入所施設</t>
  </si>
  <si>
    <t>医療型障害児入所施設</t>
  </si>
  <si>
    <t>◆障害福祉分野</t>
    <rPh sb="1" eb="3">
      <t>ショウガイ</t>
    </rPh>
    <rPh sb="3" eb="5">
      <t>フクシ</t>
    </rPh>
    <rPh sb="5" eb="7">
      <t>ブンヤ</t>
    </rPh>
    <phoneticPr fontId="49"/>
  </si>
  <si>
    <t>障害者支援施設</t>
    <rPh sb="0" eb="3">
      <t>ショウガイシャ</t>
    </rPh>
    <rPh sb="3" eb="5">
      <t>シエン</t>
    </rPh>
    <rPh sb="5" eb="7">
      <t>シセツ</t>
    </rPh>
    <phoneticPr fontId="4"/>
  </si>
  <si>
    <t>生活介護事業</t>
  </si>
  <si>
    <t>就労継続支援</t>
  </si>
  <si>
    <t>就労移行支援</t>
  </si>
  <si>
    <t>就労定着支援</t>
  </si>
  <si>
    <t>共同生活援助事業</t>
    <rPh sb="6" eb="8">
      <t>ジギョウ</t>
    </rPh>
    <phoneticPr fontId="49"/>
  </si>
  <si>
    <t>短期入所(障害)</t>
    <rPh sb="0" eb="2">
      <t>タンキ</t>
    </rPh>
    <rPh sb="2" eb="4">
      <t>ニュウショ</t>
    </rPh>
    <rPh sb="5" eb="7">
      <t>ショウガイ</t>
    </rPh>
    <phoneticPr fontId="4"/>
  </si>
  <si>
    <t>自立訓練事業</t>
  </si>
  <si>
    <t>自立生活援助事業</t>
    <rPh sb="6" eb="8">
      <t>ジギョウ</t>
    </rPh>
    <phoneticPr fontId="49"/>
  </si>
  <si>
    <t>地域支援センター</t>
    <phoneticPr fontId="49"/>
  </si>
  <si>
    <t>◆生活保護・その他の分野</t>
    <rPh sb="1" eb="3">
      <t>セイカツ</t>
    </rPh>
    <rPh sb="3" eb="5">
      <t>ホゴ</t>
    </rPh>
    <rPh sb="8" eb="9">
      <t>タ</t>
    </rPh>
    <rPh sb="10" eb="12">
      <t>ブンヤ</t>
    </rPh>
    <phoneticPr fontId="49"/>
  </si>
  <si>
    <t>救護施設</t>
  </si>
  <si>
    <t>授産施設</t>
  </si>
  <si>
    <t>更生施設</t>
  </si>
  <si>
    <t>宿所提供施設</t>
    <rPh sb="2" eb="4">
      <t>テイキョウ</t>
    </rPh>
    <rPh sb="4" eb="6">
      <t>シセツ</t>
    </rPh>
    <phoneticPr fontId="4"/>
  </si>
  <si>
    <t>更生保護事業</t>
    <rPh sb="2" eb="4">
      <t>ホゴ</t>
    </rPh>
    <rPh sb="4" eb="6">
      <t>ジギョウ</t>
    </rPh>
    <phoneticPr fontId="4"/>
  </si>
  <si>
    <t>日常生活支援住居施設</t>
    <rPh sb="0" eb="2">
      <t>ニチジョウ</t>
    </rPh>
    <rPh sb="2" eb="4">
      <t>セイカツ</t>
    </rPh>
    <rPh sb="4" eb="6">
      <t>シエン</t>
    </rPh>
    <rPh sb="6" eb="8">
      <t>ジュウキョ</t>
    </rPh>
    <rPh sb="8" eb="10">
      <t>シセツ</t>
    </rPh>
    <phoneticPr fontId="49"/>
  </si>
  <si>
    <t>【耐用年数】</t>
    <rPh sb="1" eb="3">
      <t>タイヨウ</t>
    </rPh>
    <rPh sb="3" eb="5">
      <t>ネンスウ</t>
    </rPh>
    <phoneticPr fontId="4"/>
  </si>
  <si>
    <t>機構借入金の償還期間</t>
    <rPh sb="0" eb="2">
      <t>キコウ</t>
    </rPh>
    <rPh sb="2" eb="4">
      <t>カリイレ</t>
    </rPh>
    <rPh sb="4" eb="5">
      <t>キン</t>
    </rPh>
    <rPh sb="6" eb="8">
      <t>ショウカン</t>
    </rPh>
    <rPh sb="8" eb="10">
      <t>キカン</t>
    </rPh>
    <phoneticPr fontId="4"/>
  </si>
  <si>
    <t>年</t>
    <rPh sb="0" eb="1">
      <t>ネン</t>
    </rPh>
    <phoneticPr fontId="4"/>
  </si>
  <si>
    <t>（うち据置期間</t>
    <rPh sb="3" eb="5">
      <t>スエオキ</t>
    </rPh>
    <rPh sb="5" eb="7">
      <t>キカン</t>
    </rPh>
    <phoneticPr fontId="4"/>
  </si>
  <si>
    <t>月）</t>
    <rPh sb="0" eb="1">
      <t>ツキ</t>
    </rPh>
    <phoneticPr fontId="4"/>
  </si>
  <si>
    <t>(修繕の場合)工事完了後の建物耐用年数</t>
    <rPh sb="1" eb="3">
      <t>シュウゼン</t>
    </rPh>
    <rPh sb="4" eb="6">
      <t>バアイ</t>
    </rPh>
    <rPh sb="7" eb="9">
      <t>コウジ</t>
    </rPh>
    <rPh sb="9" eb="11">
      <t>カンリョウ</t>
    </rPh>
    <rPh sb="11" eb="12">
      <t>ゴ</t>
    </rPh>
    <rPh sb="13" eb="15">
      <t>タテモノ</t>
    </rPh>
    <rPh sb="15" eb="17">
      <t>タイヨウ</t>
    </rPh>
    <rPh sb="17" eb="19">
      <t>ネンスウ</t>
    </rPh>
    <phoneticPr fontId="4"/>
  </si>
  <si>
    <t>資金計画について、「所要資金の総額」に対して「機構借入金」「補助金・交付金」
「その他借入金」「贈与金・共同募金」「自己資金」の充当額を記載してください。</t>
    <rPh sb="0" eb="2">
      <t>シキン</t>
    </rPh>
    <rPh sb="2" eb="4">
      <t>ケイカク</t>
    </rPh>
    <rPh sb="10" eb="14">
      <t>ショヨウシキン</t>
    </rPh>
    <rPh sb="15" eb="17">
      <t>ソウガク</t>
    </rPh>
    <rPh sb="19" eb="20">
      <t>タイ</t>
    </rPh>
    <rPh sb="23" eb="25">
      <t>キコウ</t>
    </rPh>
    <rPh sb="25" eb="28">
      <t>カリイレキン</t>
    </rPh>
    <rPh sb="30" eb="33">
      <t>ホジョキン</t>
    </rPh>
    <rPh sb="34" eb="37">
      <t>コウフキン</t>
    </rPh>
    <phoneticPr fontId="16"/>
  </si>
  <si>
    <r>
      <rPr>
        <b/>
        <u/>
        <sz val="11"/>
        <color theme="1"/>
        <rFont val="HG丸ｺﾞｼｯｸM-PRO"/>
        <family val="3"/>
        <charset val="128"/>
      </rPr>
      <t>【施設の開設地が東日本のお客様・ＮＰＯ法人のお客様】</t>
    </r>
    <r>
      <rPr>
        <sz val="11"/>
        <color theme="1"/>
        <rFont val="HG丸ｺﾞｼｯｸM-PRO"/>
        <family val="3"/>
        <charset val="128"/>
      </rPr>
      <t xml:space="preserve">
　〒105-8486　東京都港区虎ノ門4-3-13　ヒューリック神谷町ビル9階
◎独立行政法人福祉医療機構　　
　</t>
    </r>
    <r>
      <rPr>
        <b/>
        <sz val="11"/>
        <color theme="1"/>
        <rFont val="HG丸ｺﾞｼｯｸM-PRO"/>
        <family val="3"/>
        <charset val="128"/>
      </rPr>
      <t>福祉医療貸付部福祉審査課（℡03-3438-9298、Fax03-3438-0583）</t>
    </r>
    <r>
      <rPr>
        <sz val="11"/>
        <color theme="1"/>
        <rFont val="HG丸ｺﾞｼｯｸM-PRO"/>
        <family val="3"/>
        <charset val="128"/>
      </rPr>
      <t xml:space="preserve">
◎NPO法人のお客様　　　　　
　</t>
    </r>
    <r>
      <rPr>
        <b/>
        <sz val="11"/>
        <color theme="1"/>
        <rFont val="HG丸ｺﾞｼｯｸM-PRO"/>
        <family val="3"/>
        <charset val="128"/>
      </rPr>
      <t>NPOリソースセンターNPO支援課（℡03-3438-4756、Fax03-3438-0218）</t>
    </r>
    <r>
      <rPr>
        <sz val="11"/>
        <color theme="1"/>
        <rFont val="HG丸ｺﾞｼｯｸM-PRO"/>
        <family val="3"/>
        <charset val="128"/>
      </rPr>
      <t xml:space="preserve">
</t>
    </r>
    <r>
      <rPr>
        <b/>
        <u/>
        <sz val="11"/>
        <color theme="1"/>
        <rFont val="HG丸ｺﾞｼｯｸM-PRO"/>
        <family val="3"/>
        <charset val="128"/>
      </rPr>
      <t>【施設の開設地が西日本のお客様（NPO法人のお客様以外）】</t>
    </r>
    <r>
      <rPr>
        <sz val="11"/>
        <color theme="1"/>
        <rFont val="HG丸ｺﾞｼｯｸM-PRO"/>
        <family val="3"/>
        <charset val="128"/>
      </rPr>
      <t xml:space="preserve">
　〒541-0054　大阪府大阪市中央区南本町3-6-14（イトゥビル3階）
◎独立行政法人福祉医療機構　
　</t>
    </r>
    <r>
      <rPr>
        <b/>
        <sz val="11"/>
        <color theme="1"/>
        <rFont val="HG丸ｺﾞｼｯｸM-PRO"/>
        <family val="3"/>
        <charset val="128"/>
      </rPr>
      <t>大阪支店福祉審査課（℡06-6252-0216、Fax06-6252-0240）</t>
    </r>
    <rPh sb="1" eb="3">
      <t>シセツ</t>
    </rPh>
    <rPh sb="4" eb="6">
      <t>カイセツ</t>
    </rPh>
    <rPh sb="6" eb="7">
      <t>チ</t>
    </rPh>
    <rPh sb="8" eb="9">
      <t>ヒガシ</t>
    </rPh>
    <rPh sb="9" eb="11">
      <t>ニホン</t>
    </rPh>
    <rPh sb="13" eb="15">
      <t>キャクサマ</t>
    </rPh>
    <rPh sb="19" eb="21">
      <t>ホウジン</t>
    </rPh>
    <rPh sb="23" eb="25">
      <t>キャクサマ</t>
    </rPh>
    <rPh sb="38" eb="41">
      <t>トウキョウト</t>
    </rPh>
    <rPh sb="41" eb="43">
      <t>ミナトク</t>
    </rPh>
    <rPh sb="43" eb="44">
      <t>トラ</t>
    </rPh>
    <rPh sb="45" eb="46">
      <t>モン</t>
    </rPh>
    <rPh sb="59" eb="62">
      <t>カミヤチョウ</t>
    </rPh>
    <rPh sb="65" eb="66">
      <t>カイ</t>
    </rPh>
    <rPh sb="68" eb="70">
      <t>ドクリツ</t>
    </rPh>
    <rPh sb="70" eb="72">
      <t>ギョウセイ</t>
    </rPh>
    <rPh sb="72" eb="74">
      <t>ホウジン</t>
    </rPh>
    <rPh sb="74" eb="76">
      <t>フクシ</t>
    </rPh>
    <rPh sb="76" eb="78">
      <t>イリョウ</t>
    </rPh>
    <rPh sb="78" eb="80">
      <t>キコウ</t>
    </rPh>
    <rPh sb="84" eb="86">
      <t>フクシ</t>
    </rPh>
    <rPh sb="86" eb="88">
      <t>イリョウ</t>
    </rPh>
    <rPh sb="88" eb="90">
      <t>カシツケ</t>
    </rPh>
    <rPh sb="90" eb="91">
      <t>ブ</t>
    </rPh>
    <rPh sb="91" eb="93">
      <t>フクシ</t>
    </rPh>
    <rPh sb="93" eb="95">
      <t>シンサ</t>
    </rPh>
    <rPh sb="95" eb="96">
      <t>カ</t>
    </rPh>
    <rPh sb="132" eb="134">
      <t>ホウジン</t>
    </rPh>
    <rPh sb="136" eb="138">
      <t>キャクサマ</t>
    </rPh>
    <rPh sb="159" eb="161">
      <t>シエン</t>
    </rPh>
    <rPh sb="161" eb="162">
      <t>カ</t>
    </rPh>
    <rPh sb="203" eb="204">
      <t>ニシ</t>
    </rPh>
    <rPh sb="204" eb="206">
      <t>ニホン</t>
    </rPh>
    <rPh sb="214" eb="216">
      <t>ホウジン</t>
    </rPh>
    <rPh sb="218" eb="220">
      <t>キャクサマ</t>
    </rPh>
    <rPh sb="220" eb="222">
      <t>イガイ</t>
    </rPh>
    <rPh sb="236" eb="239">
      <t>オオサカフ</t>
    </rPh>
    <rPh sb="239" eb="242">
      <t>オオサカシ</t>
    </rPh>
    <rPh sb="242" eb="245">
      <t>チュウオウク</t>
    </rPh>
    <rPh sb="245" eb="248">
      <t>ミナミホンマチ</t>
    </rPh>
    <rPh sb="261" eb="262">
      <t>カイ</t>
    </rPh>
    <rPh sb="265" eb="267">
      <t>ドクリツ</t>
    </rPh>
    <rPh sb="267" eb="269">
      <t>ギョウセイ</t>
    </rPh>
    <rPh sb="269" eb="271">
      <t>ホウジン</t>
    </rPh>
    <rPh sb="271" eb="273">
      <t>フクシ</t>
    </rPh>
    <rPh sb="273" eb="275">
      <t>イリョウ</t>
    </rPh>
    <rPh sb="275" eb="277">
      <t>キコウ</t>
    </rPh>
    <rPh sb="280" eb="282">
      <t>オオサカ</t>
    </rPh>
    <rPh sb="282" eb="284">
      <t>シテン</t>
    </rPh>
    <rPh sb="284" eb="286">
      <t>フクシ</t>
    </rPh>
    <rPh sb="286" eb="288">
      <t>シンサ</t>
    </rPh>
    <rPh sb="288" eb="289">
      <t>カ</t>
    </rPh>
    <phoneticPr fontId="4"/>
  </si>
  <si>
    <t>民間金融機関等との相談状況について、補助金・機構借入金等の入金までのつなぎ資金への対応依頼状況も記載してください。</t>
    <rPh sb="0" eb="2">
      <t>ミンカン</t>
    </rPh>
    <rPh sb="2" eb="4">
      <t>キンユウ</t>
    </rPh>
    <rPh sb="4" eb="6">
      <t>キカン</t>
    </rPh>
    <rPh sb="6" eb="7">
      <t>トウ</t>
    </rPh>
    <rPh sb="9" eb="11">
      <t>ソウダン</t>
    </rPh>
    <rPh sb="11" eb="13">
      <t>ジョウキョウ</t>
    </rPh>
    <rPh sb="18" eb="21">
      <t>ホジョキン</t>
    </rPh>
    <rPh sb="22" eb="24">
      <t>キコウ</t>
    </rPh>
    <rPh sb="24" eb="27">
      <t>カリイレキン</t>
    </rPh>
    <rPh sb="27" eb="28">
      <t>トウ</t>
    </rPh>
    <rPh sb="29" eb="31">
      <t>ニュウキン</t>
    </rPh>
    <rPh sb="37" eb="39">
      <t>シキン</t>
    </rPh>
    <rPh sb="41" eb="43">
      <t>タイオウ</t>
    </rPh>
    <rPh sb="43" eb="45">
      <t>イライ</t>
    </rPh>
    <rPh sb="45" eb="47">
      <t>ジョウキョウ</t>
    </rPh>
    <rPh sb="48" eb="50">
      <t>キサイ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</si>
</sst>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千円&quot;"/>
    <numFmt numFmtId="177" formatCode="0.000%"/>
    <numFmt numFmtId="178" formatCode="#,##0&quot;㎡&quot;"/>
    <numFmt numFmtId="179" formatCode="0.000_ "/>
    <numFmt numFmtId="180" formatCode="0.0000"/>
    <numFmt numFmtId="181" formatCode="#,##0.000"/>
    <numFmt numFmtId="182" formatCode="#,##0.00_ ;[Red]\-#,##0.00\ "/>
    <numFmt numFmtId="183" formatCode="#,##0.00_ "/>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0"/>
      <name val="HG丸ｺﾞｼｯｸM-PRO"/>
      <family val="3"/>
      <charset val="128"/>
    </font>
    <font>
      <sz val="11"/>
      <name val="HG丸ｺﾞｼｯｸM-PRO"/>
      <family val="3"/>
      <charset val="128"/>
    </font>
    <font>
      <sz val="8"/>
      <name val="HG丸ｺﾞｼｯｸM-PRO"/>
      <family val="3"/>
      <charset val="128"/>
    </font>
    <font>
      <sz val="9"/>
      <name val="HG丸ｺﾞｼｯｸM-PRO"/>
      <family val="3"/>
      <charset val="128"/>
    </font>
    <font>
      <sz val="9.5"/>
      <name val="HG丸ｺﾞｼｯｸM-PRO"/>
      <family val="3"/>
      <charset val="128"/>
    </font>
    <font>
      <sz val="6"/>
      <name val="ＭＳ Ｐゴシック"/>
      <family val="2"/>
      <charset val="128"/>
      <scheme val="minor"/>
    </font>
    <font>
      <b/>
      <sz val="11"/>
      <color theme="1"/>
      <name val="ＭＳ Ｐゴシック"/>
      <family val="3"/>
      <charset val="128"/>
      <scheme val="minor"/>
    </font>
    <font>
      <sz val="11"/>
      <color theme="1"/>
      <name val="HG丸ｺﾞｼｯｸM-PRO"/>
      <family val="3"/>
      <charset val="128"/>
    </font>
    <font>
      <b/>
      <u/>
      <sz val="11"/>
      <color theme="1"/>
      <name val="HG丸ｺﾞｼｯｸM-PRO"/>
      <family val="3"/>
      <charset val="128"/>
    </font>
    <font>
      <sz val="11"/>
      <color theme="1"/>
      <name val="游ゴシック"/>
      <family val="3"/>
      <charset val="128"/>
    </font>
    <font>
      <sz val="11"/>
      <color theme="1"/>
      <name val="ＭＳ Ｐゴシック"/>
      <family val="3"/>
      <charset val="128"/>
      <scheme val="minor"/>
    </font>
    <font>
      <sz val="11"/>
      <color indexed="8"/>
      <name val="ＭＳ Ｐゴシック"/>
      <family val="3"/>
      <charset val="128"/>
    </font>
    <font>
      <b/>
      <sz val="14"/>
      <name val="ＭＳ ゴシック"/>
      <family val="3"/>
      <charset val="128"/>
    </font>
    <font>
      <sz val="6"/>
      <name val="ＭＳ 明朝"/>
      <family val="1"/>
      <charset val="128"/>
    </font>
    <font>
      <sz val="9"/>
      <name val="ＭＳ 明朝"/>
      <family val="1"/>
      <charset val="128"/>
    </font>
    <font>
      <sz val="12"/>
      <name val="ＭＳ 明朝"/>
      <family val="1"/>
      <charset val="128"/>
    </font>
    <font>
      <b/>
      <sz val="11"/>
      <name val="ＭＳ ゴシック"/>
      <family val="3"/>
      <charset val="128"/>
    </font>
    <font>
      <sz val="8"/>
      <name val="ＭＳ 明朝"/>
      <family val="1"/>
      <charset val="128"/>
    </font>
    <font>
      <b/>
      <sz val="11"/>
      <name val="ＭＳ 明朝"/>
      <family val="1"/>
      <charset val="128"/>
    </font>
    <font>
      <sz val="14"/>
      <name val="ＭＳ ゴシック"/>
      <family val="3"/>
      <charset val="128"/>
    </font>
    <font>
      <i/>
      <sz val="9"/>
      <name val="ＭＳ ゴシック"/>
      <family val="3"/>
      <charset val="128"/>
    </font>
    <font>
      <sz val="7.5"/>
      <name val="ＭＳ 明朝"/>
      <family val="1"/>
      <charset val="128"/>
    </font>
    <font>
      <sz val="5"/>
      <name val="ＭＳ 明朝"/>
      <family val="1"/>
      <charset val="128"/>
    </font>
    <font>
      <b/>
      <sz val="11"/>
      <color indexed="10"/>
      <name val="ＭＳ Ｐ明朝"/>
      <family val="1"/>
      <charset val="128"/>
    </font>
    <font>
      <sz val="8"/>
      <name val="ＭＳ ゴシック"/>
      <family val="3"/>
      <charset val="128"/>
    </font>
    <font>
      <sz val="9"/>
      <name val="ＭＳ ゴシック"/>
      <family val="3"/>
      <charset val="128"/>
    </font>
    <font>
      <sz val="11"/>
      <color indexed="12"/>
      <name val="ＭＳ ゴシック"/>
      <family val="3"/>
      <charset val="128"/>
    </font>
    <font>
      <sz val="11"/>
      <color indexed="10"/>
      <name val="ＭＳ Ｐ明朝"/>
      <family val="1"/>
      <charset val="128"/>
    </font>
    <font>
      <b/>
      <sz val="11"/>
      <color indexed="12"/>
      <name val="ＭＳ Ｐ明朝"/>
      <family val="1"/>
      <charset val="128"/>
    </font>
    <font>
      <sz val="11"/>
      <color indexed="12"/>
      <name val="ＭＳ 明朝"/>
      <family val="1"/>
      <charset val="128"/>
    </font>
    <font>
      <sz val="11"/>
      <color indexed="10"/>
      <name val="ＭＳ 明朝"/>
      <family val="1"/>
      <charset val="128"/>
    </font>
    <font>
      <sz val="9"/>
      <color rgb="FF000000"/>
      <name val="Meiryo UI"/>
      <family val="3"/>
      <charset val="128"/>
    </font>
    <font>
      <sz val="9"/>
      <color indexed="81"/>
      <name val="MS P ゴシック"/>
      <family val="3"/>
      <charset val="128"/>
    </font>
    <font>
      <sz val="11"/>
      <color theme="1"/>
      <name val="Segoe UI Symbol"/>
      <family val="2"/>
    </font>
    <font>
      <b/>
      <u/>
      <sz val="11"/>
      <color rgb="FFFF0000"/>
      <name val="游ゴシック"/>
      <family val="3"/>
      <charset val="128"/>
    </font>
    <font>
      <sz val="20"/>
      <name val="HG丸ｺﾞｼｯｸM-PRO"/>
      <family val="3"/>
      <charset val="128"/>
    </font>
    <font>
      <sz val="12"/>
      <name val="HG丸ｺﾞｼｯｸM-PRO"/>
      <family val="3"/>
      <charset val="128"/>
    </font>
    <font>
      <sz val="6"/>
      <name val="HG丸ｺﾞｼｯｸM-PRO"/>
      <family val="3"/>
      <charset val="128"/>
    </font>
    <font>
      <sz val="6"/>
      <name val="ＭＳ Ｐゴシック"/>
      <family val="3"/>
      <charset val="128"/>
      <scheme val="minor"/>
    </font>
    <font>
      <sz val="9"/>
      <name val="Meiryo UI"/>
      <family val="3"/>
      <charset val="128"/>
    </font>
    <font>
      <sz val="10"/>
      <name val="Meiryo UI"/>
      <family val="3"/>
      <charset val="128"/>
    </font>
    <font>
      <sz val="12"/>
      <name val="Meiryo UI"/>
      <family val="3"/>
      <charset val="128"/>
    </font>
    <font>
      <sz val="11"/>
      <name val="Meiryo UI"/>
      <family val="3"/>
      <charset val="128"/>
    </font>
    <font>
      <sz val="7"/>
      <name val="HG丸ｺﾞｼｯｸM-PRO"/>
      <family val="3"/>
      <charset val="128"/>
    </font>
    <font>
      <b/>
      <sz val="11"/>
      <color theme="1"/>
      <name val="HG丸ｺﾞｼｯｸM-PRO"/>
      <family val="3"/>
      <charset val="128"/>
    </font>
    <font>
      <sz val="8.5"/>
      <name val="HG丸ｺﾞｼｯｸM-PRO"/>
      <family val="3"/>
      <charset val="128"/>
    </font>
  </fonts>
  <fills count="7">
    <fill>
      <patternFill patternType="none"/>
    </fill>
    <fill>
      <patternFill patternType="gray125"/>
    </fill>
    <fill>
      <patternFill patternType="solid">
        <fgColor rgb="FFFFFF8F"/>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150">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right/>
      <top/>
      <bottom style="dotted">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dotted">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double">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medium">
        <color indexed="64"/>
      </left>
      <right style="thin">
        <color indexed="64"/>
      </right>
      <top/>
      <bottom/>
      <diagonal/>
    </border>
    <border>
      <left style="double">
        <color indexed="64"/>
      </left>
      <right/>
      <top/>
      <bottom/>
      <diagonal/>
    </border>
    <border>
      <left style="medium">
        <color indexed="64"/>
      </left>
      <right/>
      <top/>
      <bottom style="dotted">
        <color indexed="64"/>
      </bottom>
      <diagonal/>
    </border>
    <border>
      <left/>
      <right/>
      <top style="hair">
        <color indexed="64"/>
      </top>
      <bottom style="hair">
        <color indexed="64"/>
      </bottom>
      <diagonal/>
    </border>
    <border>
      <left style="double">
        <color indexed="64"/>
      </left>
      <right/>
      <top style="hair">
        <color auto="1"/>
      </top>
      <bottom style="hair">
        <color indexed="64"/>
      </bottom>
      <diagonal/>
    </border>
    <border>
      <left/>
      <right style="double">
        <color indexed="64"/>
      </right>
      <top style="hair">
        <color indexed="64"/>
      </top>
      <bottom style="hair">
        <color indexed="64"/>
      </bottom>
      <diagonal/>
    </border>
    <border>
      <left style="thin">
        <color auto="1"/>
      </left>
      <right/>
      <top style="hair">
        <color auto="1"/>
      </top>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diagonal/>
    </border>
    <border diagonalDown="1">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medium">
        <color indexed="64"/>
      </top>
      <bottom/>
      <diagonal/>
    </border>
    <border>
      <left/>
      <right style="dotted">
        <color indexed="64"/>
      </right>
      <top style="dotted">
        <color indexed="64"/>
      </top>
      <bottom style="dotted">
        <color indexed="64"/>
      </bottom>
      <diagonal/>
    </border>
    <border>
      <left style="hair">
        <color indexed="64"/>
      </left>
      <right/>
      <top style="hair">
        <color indexed="64"/>
      </top>
      <bottom style="hair">
        <color indexed="64"/>
      </bottom>
      <diagonal/>
    </border>
    <border>
      <left/>
      <right style="double">
        <color indexed="64"/>
      </right>
      <top style="medium">
        <color indexed="64"/>
      </top>
      <bottom style="medium">
        <color indexed="64"/>
      </bottom>
      <diagonal/>
    </border>
  </borders>
  <cellStyleXfs count="10">
    <xf numFmtId="0" fontId="0" fillId="0" borderId="0"/>
    <xf numFmtId="38" fontId="3" fillId="0" borderId="0" applyFont="0" applyFill="0" applyBorder="0" applyAlignment="0" applyProtection="0"/>
    <xf numFmtId="0" fontId="8" fillId="0" borderId="0"/>
    <xf numFmtId="0" fontId="2" fillId="0" borderId="0">
      <alignment vertical="center"/>
    </xf>
    <xf numFmtId="0" fontId="1" fillId="0" borderId="0">
      <alignment vertical="center"/>
    </xf>
    <xf numFmtId="0" fontId="21" fillId="0" borderId="0">
      <alignment vertical="center"/>
    </xf>
    <xf numFmtId="38" fontId="22" fillId="0" borderId="0" applyFont="0" applyFill="0" applyBorder="0" applyAlignment="0" applyProtection="0">
      <alignment vertical="center"/>
    </xf>
    <xf numFmtId="0" fontId="22" fillId="0" borderId="0">
      <alignment vertical="center"/>
    </xf>
    <xf numFmtId="0" fontId="8" fillId="0" borderId="0"/>
    <xf numFmtId="38" fontId="8" fillId="0" borderId="0" applyFont="0" applyFill="0" applyBorder="0" applyAlignment="0" applyProtection="0"/>
  </cellStyleXfs>
  <cellXfs count="657">
    <xf numFmtId="0" fontId="0" fillId="0" borderId="0" xfId="0"/>
    <xf numFmtId="0" fontId="11" fillId="0" borderId="11" xfId="0" applyFont="1" applyFill="1" applyBorder="1" applyAlignment="1">
      <alignment vertical="center"/>
    </xf>
    <xf numFmtId="0" fontId="2" fillId="0" borderId="0" xfId="3">
      <alignment vertical="center"/>
    </xf>
    <xf numFmtId="0" fontId="17" fillId="0" borderId="0" xfId="3" applyFont="1">
      <alignment vertical="center"/>
    </xf>
    <xf numFmtId="0" fontId="2" fillId="0" borderId="0" xfId="3" applyAlignment="1">
      <alignment vertical="center"/>
    </xf>
    <xf numFmtId="0" fontId="20" fillId="0" borderId="0" xfId="3" applyFont="1">
      <alignment vertical="center"/>
    </xf>
    <xf numFmtId="0" fontId="23" fillId="0" borderId="0" xfId="8" applyFont="1" applyFill="1" applyProtection="1"/>
    <xf numFmtId="0" fontId="8" fillId="0" borderId="0" xfId="8" applyFill="1" applyProtection="1"/>
    <xf numFmtId="0" fontId="29" fillId="0" borderId="0" xfId="8" applyFont="1" applyFill="1" applyBorder="1" applyAlignment="1" applyProtection="1">
      <alignment horizontal="center" vertical="center"/>
    </xf>
    <xf numFmtId="38" fontId="28" fillId="0" borderId="0" xfId="9" applyFont="1" applyFill="1" applyProtection="1"/>
    <xf numFmtId="0" fontId="28" fillId="0" borderId="0" xfId="8" applyFont="1" applyFill="1" applyProtection="1"/>
    <xf numFmtId="0" fontId="8" fillId="0" borderId="0" xfId="8" applyFill="1" applyAlignment="1" applyProtection="1">
      <alignment horizontal="right"/>
    </xf>
    <xf numFmtId="0" fontId="8" fillId="0" borderId="0" xfId="8" applyFill="1" applyAlignment="1" applyProtection="1">
      <alignment horizontal="left"/>
    </xf>
    <xf numFmtId="0" fontId="8" fillId="0" borderId="0" xfId="8" applyFont="1" applyFill="1" applyBorder="1" applyAlignment="1" applyProtection="1">
      <alignment horizontal="right" vertical="center"/>
    </xf>
    <xf numFmtId="0" fontId="8" fillId="0" borderId="0" xfId="8" applyFill="1" applyBorder="1" applyAlignment="1" applyProtection="1">
      <alignment horizontal="right"/>
    </xf>
    <xf numFmtId="0" fontId="9" fillId="0" borderId="0" xfId="8" applyFont="1" applyFill="1" applyBorder="1" applyAlignment="1" applyProtection="1">
      <alignment horizontal="center" vertical="center" wrapText="1"/>
    </xf>
    <xf numFmtId="38" fontId="28" fillId="0" borderId="0" xfId="9" applyFont="1" applyFill="1" applyAlignment="1" applyProtection="1">
      <alignment vertical="center"/>
    </xf>
    <xf numFmtId="0" fontId="28" fillId="0" borderId="0" xfId="8" applyFont="1" applyFill="1" applyAlignment="1" applyProtection="1">
      <alignment vertical="center"/>
    </xf>
    <xf numFmtId="0" fontId="8" fillId="0" borderId="0" xfId="8" applyFill="1" applyAlignment="1" applyProtection="1">
      <alignment vertical="center"/>
    </xf>
    <xf numFmtId="0" fontId="9" fillId="0" borderId="70" xfId="8" applyFont="1" applyFill="1" applyBorder="1" applyAlignment="1" applyProtection="1">
      <alignment horizontal="center" wrapText="1"/>
    </xf>
    <xf numFmtId="0" fontId="31" fillId="0" borderId="0" xfId="8" applyFont="1" applyFill="1" applyBorder="1" applyAlignment="1" applyProtection="1">
      <alignment horizontal="center" wrapText="1"/>
    </xf>
    <xf numFmtId="0" fontId="9" fillId="0" borderId="0" xfId="8" applyFont="1" applyFill="1" applyBorder="1" applyAlignment="1" applyProtection="1">
      <alignment vertical="center"/>
    </xf>
    <xf numFmtId="0" fontId="8" fillId="0" borderId="0" xfId="8" applyFill="1" applyBorder="1" applyAlignment="1" applyProtection="1">
      <alignment horizontal="center" vertical="center" wrapText="1"/>
    </xf>
    <xf numFmtId="0" fontId="8" fillId="0" borderId="28" xfId="8" applyFill="1" applyBorder="1" applyAlignment="1" applyProtection="1">
      <alignment horizontal="center" vertical="center" wrapText="1"/>
    </xf>
    <xf numFmtId="0" fontId="28" fillId="0" borderId="86" xfId="8" applyFont="1" applyFill="1" applyBorder="1" applyAlignment="1" applyProtection="1">
      <alignment horizontal="center" vertical="center" wrapText="1"/>
    </xf>
    <xf numFmtId="0" fontId="28" fillId="0" borderId="86" xfId="8" applyFont="1" applyFill="1" applyBorder="1" applyAlignment="1" applyProtection="1">
      <alignment horizontal="center" vertical="center" shrinkToFit="1"/>
    </xf>
    <xf numFmtId="0" fontId="33" fillId="0" borderId="87" xfId="8" applyFont="1" applyFill="1" applyBorder="1" applyAlignment="1" applyProtection="1">
      <alignment horizontal="center" vertical="center" wrapText="1"/>
    </xf>
    <xf numFmtId="0" fontId="31" fillId="0" borderId="83" xfId="8" applyFont="1" applyFill="1" applyBorder="1" applyAlignment="1" applyProtection="1">
      <alignment horizontal="center" wrapText="1"/>
    </xf>
    <xf numFmtId="0" fontId="9" fillId="0" borderId="63" xfId="8" applyFont="1" applyFill="1" applyBorder="1" applyAlignment="1" applyProtection="1">
      <alignment vertical="center"/>
    </xf>
    <xf numFmtId="0" fontId="5" fillId="0" borderId="0" xfId="8" applyFont="1" applyFill="1" applyAlignment="1" applyProtection="1">
      <alignment vertical="center"/>
    </xf>
    <xf numFmtId="38" fontId="28" fillId="0" borderId="0" xfId="9" applyFont="1" applyFill="1" applyAlignment="1" applyProtection="1">
      <alignment vertical="center" shrinkToFit="1"/>
    </xf>
    <xf numFmtId="0" fontId="9" fillId="0" borderId="88" xfId="8" applyFont="1" applyFill="1" applyBorder="1" applyAlignment="1" applyProtection="1">
      <alignment horizontal="center" vertical="center" wrapText="1"/>
    </xf>
    <xf numFmtId="38" fontId="35" fillId="0" borderId="89" xfId="9" applyFont="1" applyFill="1" applyBorder="1" applyAlignment="1" applyProtection="1">
      <alignment horizontal="right" vertical="center" wrapText="1"/>
    </xf>
    <xf numFmtId="38" fontId="28" fillId="0" borderId="90" xfId="9" applyFont="1" applyFill="1" applyBorder="1" applyAlignment="1" applyProtection="1">
      <alignment horizontal="right" vertical="center" wrapText="1"/>
    </xf>
    <xf numFmtId="38" fontId="28" fillId="0" borderId="91" xfId="9" applyFont="1" applyFill="1" applyBorder="1" applyAlignment="1" applyProtection="1">
      <alignment horizontal="right" vertical="center" wrapText="1"/>
    </xf>
    <xf numFmtId="38" fontId="28" fillId="0" borderId="88" xfId="9" applyNumberFormat="1" applyFont="1" applyFill="1" applyBorder="1" applyAlignment="1" applyProtection="1">
      <alignment horizontal="right" vertical="center" wrapText="1"/>
    </xf>
    <xf numFmtId="38" fontId="36" fillId="0" borderId="89" xfId="9" applyFont="1" applyFill="1" applyBorder="1" applyAlignment="1" applyProtection="1">
      <alignment horizontal="right" vertical="center" wrapText="1"/>
    </xf>
    <xf numFmtId="38" fontId="28" fillId="0" borderId="74" xfId="9" applyFont="1" applyFill="1" applyBorder="1" applyAlignment="1" applyProtection="1">
      <alignment horizontal="right" vertical="center" wrapText="1"/>
      <protection locked="0"/>
    </xf>
    <xf numFmtId="38" fontId="28" fillId="0" borderId="88" xfId="9" applyFont="1" applyFill="1" applyBorder="1" applyAlignment="1" applyProtection="1">
      <alignment horizontal="right" vertical="center" wrapText="1"/>
      <protection locked="0"/>
    </xf>
    <xf numFmtId="38" fontId="36" fillId="0" borderId="88" xfId="9" applyFont="1" applyFill="1" applyBorder="1" applyAlignment="1" applyProtection="1">
      <alignment horizontal="right" vertical="center" wrapText="1"/>
    </xf>
    <xf numFmtId="38" fontId="28" fillId="0" borderId="83" xfId="9" applyFont="1" applyFill="1" applyBorder="1" applyAlignment="1" applyProtection="1">
      <alignment horizontal="right" vertical="center" wrapText="1"/>
    </xf>
    <xf numFmtId="0" fontId="9" fillId="0" borderId="92" xfId="8" applyFont="1" applyFill="1" applyBorder="1" applyAlignment="1" applyProtection="1">
      <alignment vertical="center"/>
    </xf>
    <xf numFmtId="0" fontId="38" fillId="0" borderId="0" xfId="8" applyFont="1" applyFill="1" applyAlignment="1" applyProtection="1">
      <alignment vertical="center"/>
    </xf>
    <xf numFmtId="0" fontId="9" fillId="0" borderId="76" xfId="8" applyFont="1" applyFill="1" applyBorder="1" applyAlignment="1" applyProtection="1">
      <alignment horizontal="center" vertical="center" wrapText="1"/>
    </xf>
    <xf numFmtId="38" fontId="35" fillId="0" borderId="77" xfId="9" applyFont="1" applyFill="1" applyBorder="1" applyAlignment="1" applyProtection="1">
      <alignment horizontal="right" vertical="center" wrapText="1"/>
    </xf>
    <xf numFmtId="38" fontId="28" fillId="0" borderId="95" xfId="9" applyFont="1" applyFill="1" applyBorder="1" applyAlignment="1" applyProtection="1">
      <alignment horizontal="right" vertical="center" wrapText="1"/>
    </xf>
    <xf numFmtId="38" fontId="28" fillId="0" borderId="96" xfId="9" applyFont="1" applyFill="1" applyBorder="1" applyAlignment="1" applyProtection="1">
      <alignment horizontal="right" vertical="center" wrapText="1"/>
    </xf>
    <xf numFmtId="38" fontId="28" fillId="0" borderId="76" xfId="9" applyNumberFormat="1" applyFont="1" applyFill="1" applyBorder="1" applyAlignment="1" applyProtection="1">
      <alignment horizontal="right" vertical="center" wrapText="1"/>
    </xf>
    <xf numFmtId="38" fontId="36" fillId="0" borderId="77" xfId="9" applyFont="1" applyFill="1" applyBorder="1" applyAlignment="1" applyProtection="1">
      <alignment horizontal="right" vertical="center" wrapText="1"/>
    </xf>
    <xf numFmtId="38" fontId="28" fillId="0" borderId="78" xfId="9" applyFont="1" applyFill="1" applyBorder="1" applyAlignment="1" applyProtection="1">
      <alignment horizontal="right" vertical="center" wrapText="1"/>
      <protection locked="0"/>
    </xf>
    <xf numFmtId="38" fontId="36" fillId="0" borderId="76" xfId="9" applyFont="1" applyFill="1" applyBorder="1" applyAlignment="1" applyProtection="1">
      <alignment horizontal="right" vertical="center" wrapText="1"/>
    </xf>
    <xf numFmtId="38" fontId="36" fillId="0" borderId="28" xfId="9" applyFont="1" applyFill="1" applyBorder="1" applyAlignment="1" applyProtection="1">
      <alignment horizontal="right" vertical="center" wrapText="1"/>
    </xf>
    <xf numFmtId="0" fontId="9" fillId="0" borderId="71" xfId="8" applyFont="1" applyFill="1" applyBorder="1" applyAlignment="1" applyProtection="1">
      <alignment vertical="center"/>
    </xf>
    <xf numFmtId="0" fontId="9" fillId="0" borderId="56" xfId="8" applyFont="1" applyFill="1" applyBorder="1" applyAlignment="1" applyProtection="1">
      <alignment vertical="center"/>
    </xf>
    <xf numFmtId="180" fontId="28" fillId="0" borderId="0" xfId="9" applyNumberFormat="1" applyFont="1" applyFill="1" applyAlignment="1" applyProtection="1">
      <alignment vertical="center"/>
    </xf>
    <xf numFmtId="38" fontId="36" fillId="0" borderId="28" xfId="9" applyFont="1" applyFill="1" applyBorder="1" applyAlignment="1" applyProtection="1">
      <alignment horizontal="center" vertical="center" wrapText="1"/>
    </xf>
    <xf numFmtId="38" fontId="36" fillId="0" borderId="0" xfId="9" applyFont="1" applyFill="1" applyBorder="1" applyAlignment="1" applyProtection="1">
      <alignment horizontal="right" vertical="center" wrapText="1"/>
    </xf>
    <xf numFmtId="0" fontId="25" fillId="0" borderId="56" xfId="8" applyFont="1" applyFill="1" applyBorder="1" applyAlignment="1" applyProtection="1">
      <alignment vertical="center"/>
    </xf>
    <xf numFmtId="38" fontId="36" fillId="0" borderId="1" xfId="9" applyFont="1" applyFill="1" applyBorder="1" applyAlignment="1" applyProtection="1">
      <alignment horizontal="center" vertical="center" wrapText="1"/>
    </xf>
    <xf numFmtId="38" fontId="36" fillId="0" borderId="85" xfId="8" applyNumberFormat="1" applyFont="1" applyFill="1" applyBorder="1" applyAlignment="1">
      <alignment vertical="center" wrapText="1"/>
    </xf>
    <xf numFmtId="38" fontId="28" fillId="0" borderId="1" xfId="9" applyFont="1" applyFill="1" applyBorder="1" applyAlignment="1" applyProtection="1">
      <alignment horizontal="right" vertical="center" shrinkToFit="1"/>
    </xf>
    <xf numFmtId="38" fontId="28" fillId="0" borderId="85" xfId="8" applyNumberFormat="1" applyFont="1" applyFill="1" applyBorder="1" applyAlignment="1">
      <alignment vertical="center" wrapText="1"/>
    </xf>
    <xf numFmtId="0" fontId="9" fillId="0" borderId="18" xfId="8" applyFont="1" applyFill="1" applyBorder="1" applyAlignment="1" applyProtection="1"/>
    <xf numFmtId="0" fontId="9" fillId="0" borderId="0" xfId="8" applyFont="1" applyFill="1" applyAlignment="1" applyProtection="1"/>
    <xf numFmtId="0" fontId="9" fillId="0" borderId="81" xfId="8" applyFont="1" applyFill="1" applyBorder="1" applyAlignment="1" applyProtection="1">
      <alignment horizontal="center" vertical="center" wrapText="1"/>
    </xf>
    <xf numFmtId="38" fontId="35" fillId="0" borderId="79" xfId="9" applyFont="1" applyFill="1" applyBorder="1" applyAlignment="1" applyProtection="1">
      <alignment horizontal="right" vertical="center" wrapText="1"/>
    </xf>
    <xf numFmtId="38" fontId="28" fillId="0" borderId="97" xfId="9" applyFont="1" applyFill="1" applyBorder="1" applyAlignment="1" applyProtection="1">
      <alignment horizontal="right" vertical="center" wrapText="1"/>
    </xf>
    <xf numFmtId="38" fontId="28" fillId="0" borderId="98" xfId="9" applyFont="1" applyFill="1" applyBorder="1" applyAlignment="1" applyProtection="1">
      <alignment horizontal="right" vertical="center" wrapText="1"/>
    </xf>
    <xf numFmtId="38" fontId="28" fillId="0" borderId="81" xfId="9" applyNumberFormat="1" applyFont="1" applyFill="1" applyBorder="1" applyAlignment="1" applyProtection="1">
      <alignment horizontal="right" vertical="center" wrapText="1"/>
    </xf>
    <xf numFmtId="38" fontId="36" fillId="0" borderId="79" xfId="9" applyFont="1" applyFill="1" applyBorder="1" applyAlignment="1" applyProtection="1">
      <alignment horizontal="right" vertical="center" wrapText="1"/>
    </xf>
    <xf numFmtId="38" fontId="28" fillId="0" borderId="32" xfId="9" applyFont="1" applyFill="1" applyBorder="1" applyAlignment="1" applyProtection="1">
      <alignment horizontal="right" vertical="center" shrinkToFit="1"/>
    </xf>
    <xf numFmtId="38" fontId="28" fillId="0" borderId="73" xfId="9" applyFont="1" applyFill="1" applyBorder="1" applyAlignment="1" applyProtection="1">
      <alignment horizontal="right" vertical="center" wrapText="1"/>
    </xf>
    <xf numFmtId="38" fontId="28" fillId="0" borderId="80" xfId="9" applyFont="1" applyFill="1" applyBorder="1" applyAlignment="1" applyProtection="1">
      <alignment horizontal="right" vertical="center" wrapText="1"/>
      <protection locked="0"/>
    </xf>
    <xf numFmtId="38" fontId="36" fillId="0" borderId="81" xfId="9" applyFont="1" applyFill="1" applyBorder="1" applyAlignment="1" applyProtection="1">
      <alignment horizontal="right" vertical="center" wrapText="1"/>
    </xf>
    <xf numFmtId="0" fontId="8" fillId="0" borderId="56" xfId="8" applyFill="1" applyBorder="1" applyAlignment="1" applyProtection="1">
      <alignment horizontal="right" vertical="center"/>
    </xf>
    <xf numFmtId="38" fontId="8" fillId="0" borderId="56" xfId="8" applyNumberFormat="1" applyFill="1" applyBorder="1" applyAlignment="1" applyProtection="1">
      <alignment vertical="center"/>
    </xf>
    <xf numFmtId="0" fontId="8" fillId="0" borderId="22" xfId="8" applyFill="1" applyBorder="1" applyAlignment="1" applyProtection="1">
      <alignment vertical="center"/>
    </xf>
    <xf numFmtId="0" fontId="8" fillId="0" borderId="2" xfId="8" applyFill="1" applyBorder="1" applyAlignment="1" applyProtection="1">
      <alignment vertical="center"/>
    </xf>
    <xf numFmtId="38" fontId="28" fillId="0" borderId="19" xfId="9" applyFont="1" applyFill="1" applyBorder="1" applyAlignment="1" applyProtection="1">
      <alignment vertical="center"/>
    </xf>
    <xf numFmtId="38" fontId="28" fillId="0" borderId="75" xfId="9" applyNumberFormat="1" applyFont="1" applyFill="1" applyBorder="1" applyAlignment="1" applyProtection="1">
      <alignment horizontal="right" vertical="center" wrapText="1"/>
    </xf>
    <xf numFmtId="0" fontId="8" fillId="0" borderId="19" xfId="8" applyFill="1" applyBorder="1" applyAlignment="1" applyProtection="1">
      <alignment vertical="center"/>
    </xf>
    <xf numFmtId="38" fontId="8" fillId="0" borderId="4" xfId="8" applyNumberFormat="1" applyFill="1" applyBorder="1" applyAlignment="1" applyProtection="1">
      <alignment horizontal="right" vertical="center"/>
    </xf>
    <xf numFmtId="0" fontId="8" fillId="0" borderId="2" xfId="8" applyFill="1" applyBorder="1" applyAlignment="1" applyProtection="1">
      <alignment horizontal="right" vertical="center"/>
    </xf>
    <xf numFmtId="38" fontId="8" fillId="0" borderId="2" xfId="8" applyNumberFormat="1" applyFill="1" applyBorder="1" applyAlignment="1" applyProtection="1">
      <alignment vertical="center"/>
    </xf>
    <xf numFmtId="38" fontId="8" fillId="0" borderId="4" xfId="8" applyNumberFormat="1" applyFill="1" applyBorder="1" applyAlignment="1" applyProtection="1">
      <alignment vertical="center"/>
    </xf>
    <xf numFmtId="38" fontId="8" fillId="0" borderId="0" xfId="8" applyNumberFormat="1" applyFill="1" applyBorder="1" applyAlignment="1" applyProtection="1">
      <alignment vertical="center"/>
    </xf>
    <xf numFmtId="38" fontId="28" fillId="0" borderId="0" xfId="9" applyFont="1" applyAlignment="1" applyProtection="1">
      <alignment vertical="center"/>
    </xf>
    <xf numFmtId="0" fontId="8" fillId="0" borderId="0" xfId="8" applyAlignment="1" applyProtection="1">
      <alignment vertical="center"/>
      <protection locked="0"/>
    </xf>
    <xf numFmtId="0" fontId="8" fillId="0" borderId="56" xfId="8" applyFill="1" applyBorder="1" applyAlignment="1" applyProtection="1">
      <alignment vertical="center"/>
    </xf>
    <xf numFmtId="38" fontId="0" fillId="0" borderId="56" xfId="9" applyFont="1" applyFill="1" applyBorder="1" applyAlignment="1" applyProtection="1">
      <alignment vertical="center"/>
    </xf>
    <xf numFmtId="10" fontId="40" fillId="0" borderId="0" xfId="8" applyNumberFormat="1" applyFont="1" applyFill="1" applyAlignment="1" applyProtection="1">
      <alignment vertical="center"/>
    </xf>
    <xf numFmtId="0" fontId="8" fillId="0" borderId="0" xfId="8" applyFill="1" applyAlignment="1" applyProtection="1">
      <alignment horizontal="center" vertical="center"/>
    </xf>
    <xf numFmtId="10" fontId="41" fillId="0" borderId="0" xfId="8" applyNumberFormat="1" applyFont="1" applyFill="1" applyAlignment="1" applyProtection="1">
      <alignment vertical="center"/>
    </xf>
    <xf numFmtId="38" fontId="36" fillId="0" borderId="0" xfId="9" applyFont="1" applyFill="1" applyBorder="1" applyAlignment="1" applyProtection="1">
      <alignment horizontal="center" vertical="center" wrapText="1"/>
    </xf>
    <xf numFmtId="38" fontId="36" fillId="0" borderId="85" xfId="8" applyNumberFormat="1" applyFont="1" applyFill="1" applyBorder="1" applyAlignment="1">
      <alignment horizontal="right" vertical="center" wrapText="1"/>
    </xf>
    <xf numFmtId="0" fontId="9" fillId="0" borderId="55" xfId="8" applyFont="1" applyFill="1" applyBorder="1" applyAlignment="1" applyProtection="1">
      <alignment horizontal="center" vertical="center" wrapText="1"/>
    </xf>
    <xf numFmtId="38" fontId="36" fillId="0" borderId="18" xfId="9" applyFont="1" applyFill="1" applyBorder="1" applyAlignment="1" applyProtection="1">
      <alignment horizontal="right" vertical="center" wrapText="1"/>
    </xf>
    <xf numFmtId="38" fontId="35" fillId="0" borderId="99" xfId="9" applyFont="1" applyFill="1" applyBorder="1" applyAlignment="1" applyProtection="1">
      <alignment horizontal="right" vertical="center" wrapText="1"/>
    </xf>
    <xf numFmtId="38" fontId="35" fillId="0" borderId="100" xfId="9" applyFont="1" applyFill="1" applyBorder="1" applyAlignment="1" applyProtection="1">
      <alignment horizontal="right" vertical="center" wrapText="1"/>
    </xf>
    <xf numFmtId="38" fontId="36" fillId="0" borderId="33" xfId="9" applyFont="1" applyFill="1" applyBorder="1" applyAlignment="1" applyProtection="1">
      <alignment horizontal="right" vertical="center" wrapText="1"/>
    </xf>
    <xf numFmtId="38" fontId="36" fillId="0" borderId="56" xfId="9" applyFont="1" applyFill="1" applyBorder="1" applyAlignment="1" applyProtection="1">
      <alignment horizontal="right" vertical="center" wrapText="1"/>
    </xf>
    <xf numFmtId="38" fontId="36" fillId="0" borderId="19" xfId="9" applyFont="1" applyFill="1" applyBorder="1" applyAlignment="1" applyProtection="1">
      <alignment horizontal="right" vertical="center" wrapText="1"/>
    </xf>
    <xf numFmtId="38" fontId="28" fillId="0" borderId="33" xfId="9" applyFont="1" applyFill="1" applyBorder="1" applyAlignment="1" applyProtection="1">
      <alignment horizontal="right" vertical="center" wrapText="1"/>
      <protection locked="0"/>
    </xf>
    <xf numFmtId="38" fontId="36" fillId="0" borderId="33" xfId="9" applyFont="1" applyFill="1" applyBorder="1" applyAlignment="1" applyProtection="1">
      <alignment vertical="center" wrapText="1"/>
    </xf>
    <xf numFmtId="38" fontId="8" fillId="0" borderId="0" xfId="9" applyFont="1" applyFill="1" applyBorder="1" applyAlignment="1" applyProtection="1">
      <alignment vertical="center" wrapText="1"/>
    </xf>
    <xf numFmtId="0" fontId="8" fillId="0" borderId="0" xfId="8" applyFill="1" applyBorder="1" applyProtection="1"/>
    <xf numFmtId="38" fontId="8" fillId="0" borderId="0" xfId="8" applyNumberFormat="1" applyFill="1" applyAlignment="1" applyProtection="1">
      <alignment vertical="center"/>
    </xf>
    <xf numFmtId="0" fontId="5" fillId="5" borderId="0" xfId="0" applyFont="1" applyFill="1" applyAlignment="1">
      <alignment vertical="center" textRotation="255"/>
    </xf>
    <xf numFmtId="0" fontId="5" fillId="5" borderId="0" xfId="0" applyFont="1" applyFill="1" applyAlignment="1">
      <alignment vertical="center"/>
    </xf>
    <xf numFmtId="0" fontId="6" fillId="5" borderId="0" xfId="0" applyFont="1" applyFill="1" applyAlignment="1">
      <alignment vertical="center"/>
    </xf>
    <xf numFmtId="0" fontId="10" fillId="5" borderId="0" xfId="0" applyFont="1" applyFill="1" applyAlignment="1">
      <alignment vertical="top" wrapText="1"/>
    </xf>
    <xf numFmtId="0" fontId="6" fillId="5" borderId="0" xfId="0" applyFont="1" applyFill="1" applyBorder="1" applyAlignment="1">
      <alignment horizontal="center" vertical="center"/>
    </xf>
    <xf numFmtId="0" fontId="6" fillId="5" borderId="0" xfId="0" applyFont="1" applyFill="1" applyAlignment="1">
      <alignment horizontal="center" vertical="center"/>
    </xf>
    <xf numFmtId="0" fontId="12" fillId="5" borderId="0" xfId="0" applyFont="1" applyFill="1" applyAlignment="1">
      <alignment vertical="center" textRotation="255"/>
    </xf>
    <xf numFmtId="0" fontId="12" fillId="5" borderId="0" xfId="0" applyFont="1" applyFill="1" applyAlignment="1">
      <alignment vertical="center"/>
    </xf>
    <xf numFmtId="20" fontId="12" fillId="5" borderId="0" xfId="0" applyNumberFormat="1" applyFont="1" applyFill="1" applyAlignment="1">
      <alignment vertical="center"/>
    </xf>
    <xf numFmtId="0" fontId="12" fillId="5" borderId="0" xfId="0" applyNumberFormat="1" applyFont="1" applyFill="1" applyAlignment="1">
      <alignment vertical="center"/>
    </xf>
    <xf numFmtId="0" fontId="0" fillId="5" borderId="0" xfId="0" applyFont="1" applyFill="1" applyBorder="1" applyAlignment="1">
      <alignment vertical="center"/>
    </xf>
    <xf numFmtId="0" fontId="0" fillId="5" borderId="0" xfId="0" applyFont="1" applyFill="1" applyBorder="1" applyAlignment="1">
      <alignment horizontal="distributed" vertical="center"/>
    </xf>
    <xf numFmtId="0" fontId="0" fillId="5" borderId="0" xfId="0" applyFont="1" applyFill="1" applyBorder="1" applyAlignment="1">
      <alignment horizontal="left" vertical="center"/>
    </xf>
    <xf numFmtId="0" fontId="7" fillId="5" borderId="0" xfId="0" applyFont="1" applyFill="1" applyBorder="1" applyAlignment="1">
      <alignment vertical="center"/>
    </xf>
    <xf numFmtId="0" fontId="12" fillId="5" borderId="0" xfId="0" applyFont="1" applyFill="1" applyBorder="1" applyAlignment="1">
      <alignment horizontal="center" vertical="center"/>
    </xf>
    <xf numFmtId="0" fontId="11" fillId="5" borderId="0" xfId="0" applyFont="1" applyFill="1" applyAlignment="1">
      <alignment vertical="center"/>
    </xf>
    <xf numFmtId="0" fontId="6" fillId="5" borderId="0" xfId="0" applyFont="1" applyFill="1" applyBorder="1" applyAlignment="1">
      <alignment vertical="center"/>
    </xf>
    <xf numFmtId="0" fontId="5" fillId="5" borderId="0" xfId="0" applyFont="1" applyFill="1" applyBorder="1" applyAlignment="1">
      <alignment vertical="center"/>
    </xf>
    <xf numFmtId="0" fontId="12" fillId="5" borderId="0" xfId="0" applyFont="1" applyFill="1" applyBorder="1" applyAlignment="1">
      <alignment vertical="center"/>
    </xf>
    <xf numFmtId="0" fontId="11"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2" xfId="0" applyFont="1" applyFill="1" applyBorder="1" applyAlignment="1">
      <alignment vertical="center"/>
    </xf>
    <xf numFmtId="0" fontId="12" fillId="5" borderId="2" xfId="0" applyFont="1" applyFill="1" applyBorder="1" applyAlignment="1">
      <alignment vertical="center"/>
    </xf>
    <xf numFmtId="0" fontId="12" fillId="5" borderId="2" xfId="0" applyFont="1" applyFill="1" applyBorder="1" applyAlignment="1">
      <alignment horizontal="center" vertical="center"/>
    </xf>
    <xf numFmtId="0" fontId="12" fillId="5" borderId="6" xfId="0" applyFont="1" applyFill="1" applyBorder="1" applyAlignment="1">
      <alignment horizontal="center" vertical="center"/>
    </xf>
    <xf numFmtId="3" fontId="6" fillId="5" borderId="0" xfId="0" applyNumberFormat="1" applyFont="1" applyFill="1" applyAlignment="1">
      <alignment vertical="center"/>
    </xf>
    <xf numFmtId="0" fontId="50" fillId="5" borderId="0" xfId="0" applyFont="1" applyFill="1" applyBorder="1" applyAlignment="1">
      <alignment vertical="center" shrinkToFit="1"/>
    </xf>
    <xf numFmtId="38" fontId="52" fillId="5" borderId="0" xfId="6" applyNumberFormat="1" applyFont="1" applyFill="1" applyBorder="1" applyAlignment="1" applyProtection="1">
      <alignment vertical="center" shrinkToFit="1"/>
      <protection locked="0"/>
    </xf>
    <xf numFmtId="0" fontId="51" fillId="5" borderId="1" xfId="0" applyFont="1" applyFill="1" applyBorder="1" applyAlignment="1">
      <alignment vertical="center" wrapText="1"/>
    </xf>
    <xf numFmtId="0" fontId="51" fillId="5" borderId="77" xfId="0" applyFont="1" applyFill="1" applyBorder="1" applyAlignment="1">
      <alignment vertical="center" wrapText="1"/>
    </xf>
    <xf numFmtId="0" fontId="51" fillId="5" borderId="119" xfId="0" applyFont="1" applyFill="1" applyBorder="1" applyAlignment="1">
      <alignment vertical="center"/>
    </xf>
    <xf numFmtId="0" fontId="51" fillId="5" borderId="22" xfId="0" applyFont="1" applyFill="1" applyBorder="1" applyAlignment="1">
      <alignment vertical="center"/>
    </xf>
    <xf numFmtId="0" fontId="51" fillId="5" borderId="22" xfId="0" applyFont="1" applyFill="1" applyBorder="1" applyAlignment="1">
      <alignment vertical="center" wrapText="1"/>
    </xf>
    <xf numFmtId="38" fontId="52" fillId="5" borderId="0" xfId="6" applyNumberFormat="1" applyFont="1" applyFill="1" applyBorder="1" applyAlignment="1">
      <alignment vertical="center" shrinkToFit="1"/>
    </xf>
    <xf numFmtId="0" fontId="52" fillId="5" borderId="27" xfId="0" applyFont="1" applyFill="1" applyBorder="1" applyAlignment="1">
      <alignment horizontal="center" vertical="center"/>
    </xf>
    <xf numFmtId="0" fontId="52" fillId="5" borderId="0" xfId="0" applyFont="1" applyFill="1" applyBorder="1" applyAlignment="1">
      <alignment horizontal="right" vertical="center"/>
    </xf>
    <xf numFmtId="0" fontId="47" fillId="5" borderId="0" xfId="0" applyFont="1" applyFill="1" applyBorder="1" applyAlignment="1">
      <alignment horizontal="center" vertical="center" textRotation="255"/>
    </xf>
    <xf numFmtId="0" fontId="12" fillId="5" borderId="0" xfId="0" applyFont="1" applyFill="1" applyBorder="1" applyAlignment="1">
      <alignment horizontal="distributed" vertical="center" wrapText="1"/>
    </xf>
    <xf numFmtId="0" fontId="12" fillId="5" borderId="0" xfId="0" applyFont="1" applyFill="1" applyBorder="1" applyAlignment="1">
      <alignment horizontal="center" vertical="center" shrinkToFit="1"/>
    </xf>
    <xf numFmtId="176" fontId="12" fillId="5" borderId="0" xfId="0" applyNumberFormat="1" applyFont="1" applyFill="1" applyBorder="1" applyAlignment="1">
      <alignment horizontal="center" vertical="center" wrapText="1"/>
    </xf>
    <xf numFmtId="177" fontId="12" fillId="5" borderId="0" xfId="0" applyNumberFormat="1" applyFont="1" applyFill="1" applyBorder="1" applyAlignment="1">
      <alignment horizontal="center" vertical="center" wrapText="1"/>
    </xf>
    <xf numFmtId="0" fontId="14" fillId="5" borderId="0" xfId="0" applyFont="1" applyFill="1" applyBorder="1" applyAlignment="1">
      <alignment vertical="center" wrapText="1"/>
    </xf>
    <xf numFmtId="0" fontId="11" fillId="5" borderId="0" xfId="0" applyFont="1" applyFill="1" applyBorder="1" applyAlignment="1">
      <alignment horizontal="center" vertical="center" textRotation="255" wrapText="1"/>
    </xf>
    <xf numFmtId="0" fontId="12" fillId="5" borderId="0" xfId="0" applyFont="1" applyFill="1" applyBorder="1" applyAlignment="1">
      <alignment vertical="center" wrapText="1"/>
    </xf>
    <xf numFmtId="0" fontId="7" fillId="5" borderId="0" xfId="0" applyFont="1" applyFill="1" applyAlignment="1">
      <alignment vertical="center" textRotation="255"/>
    </xf>
    <xf numFmtId="0" fontId="7" fillId="5" borderId="0" xfId="0" applyFont="1" applyFill="1" applyAlignment="1">
      <alignment vertical="center"/>
    </xf>
    <xf numFmtId="0" fontId="53" fillId="5" borderId="30" xfId="0" applyFont="1" applyFill="1" applyBorder="1" applyAlignment="1">
      <alignment vertical="center" wrapText="1"/>
    </xf>
    <xf numFmtId="0" fontId="53" fillId="5" borderId="14" xfId="0" applyFont="1" applyFill="1" applyBorder="1" applyAlignment="1">
      <alignment vertical="center" wrapText="1"/>
    </xf>
    <xf numFmtId="0" fontId="51" fillId="5" borderId="46" xfId="0" applyFont="1" applyFill="1" applyBorder="1" applyAlignment="1">
      <alignment vertical="center" wrapText="1"/>
    </xf>
    <xf numFmtId="0" fontId="51" fillId="5" borderId="128" xfId="0" applyFont="1" applyFill="1" applyBorder="1" applyAlignment="1">
      <alignment vertical="center"/>
    </xf>
    <xf numFmtId="0" fontId="15" fillId="5" borderId="4" xfId="0" applyFont="1" applyFill="1" applyBorder="1" applyAlignment="1">
      <alignment vertical="center"/>
    </xf>
    <xf numFmtId="0" fontId="15" fillId="5" borderId="0" xfId="0" applyFont="1" applyFill="1" applyBorder="1" applyAlignment="1">
      <alignment vertical="center"/>
    </xf>
    <xf numFmtId="0" fontId="12" fillId="5" borderId="14" xfId="0" applyFont="1" applyFill="1" applyBorder="1" applyAlignment="1">
      <alignment vertical="center"/>
    </xf>
    <xf numFmtId="0" fontId="15" fillId="5" borderId="14" xfId="0" applyFont="1" applyFill="1" applyBorder="1" applyAlignment="1">
      <alignment vertical="center"/>
    </xf>
    <xf numFmtId="0" fontId="15" fillId="5" borderId="0" xfId="0" applyFont="1" applyFill="1" applyBorder="1" applyAlignment="1">
      <alignment horizontal="left" vertical="center"/>
    </xf>
    <xf numFmtId="0" fontId="15" fillId="5" borderId="0" xfId="0" applyFont="1" applyFill="1" applyBorder="1" applyAlignment="1">
      <alignment horizontal="center" vertical="center"/>
    </xf>
    <xf numFmtId="0" fontId="12" fillId="5" borderId="11" xfId="0" applyFont="1" applyFill="1" applyBorder="1" applyAlignment="1">
      <alignment vertical="center"/>
    </xf>
    <xf numFmtId="0" fontId="12" fillId="5" borderId="11" xfId="0" applyFont="1" applyFill="1" applyBorder="1" applyAlignment="1">
      <alignment vertical="center" shrinkToFit="1"/>
    </xf>
    <xf numFmtId="0" fontId="12" fillId="5" borderId="0" xfId="0" applyFont="1" applyFill="1" applyBorder="1" applyAlignment="1">
      <alignment horizontal="right" vertical="center" wrapText="1"/>
    </xf>
    <xf numFmtId="0" fontId="12" fillId="5" borderId="7" xfId="0" applyFont="1" applyFill="1" applyBorder="1" applyAlignment="1">
      <alignment vertical="center" wrapText="1"/>
    </xf>
    <xf numFmtId="0" fontId="15" fillId="5" borderId="0" xfId="0" applyFont="1" applyFill="1" applyBorder="1" applyAlignment="1">
      <alignment horizontal="right" vertical="center" wrapText="1"/>
    </xf>
    <xf numFmtId="0" fontId="15" fillId="5" borderId="7" xfId="0" applyFont="1" applyFill="1" applyBorder="1" applyAlignment="1">
      <alignment vertical="center" wrapText="1"/>
    </xf>
    <xf numFmtId="0" fontId="15" fillId="5" borderId="0" xfId="0" applyFont="1" applyFill="1" applyBorder="1" applyAlignment="1">
      <alignment horizontal="right" vertical="center"/>
    </xf>
    <xf numFmtId="0" fontId="15" fillId="5" borderId="0" xfId="0" applyFont="1" applyFill="1" applyBorder="1" applyAlignment="1">
      <alignment vertical="center" wrapText="1"/>
    </xf>
    <xf numFmtId="0" fontId="11" fillId="5" borderId="14" xfId="0" applyFont="1" applyFill="1" applyBorder="1" applyAlignment="1">
      <alignment vertical="center"/>
    </xf>
    <xf numFmtId="0" fontId="11" fillId="5" borderId="15" xfId="0" applyFont="1" applyFill="1" applyBorder="1" applyAlignment="1">
      <alignment vertical="center"/>
    </xf>
    <xf numFmtId="0" fontId="12" fillId="5" borderId="29" xfId="0" applyFont="1" applyFill="1" applyBorder="1" applyAlignment="1">
      <alignment horizontal="center" vertical="center"/>
    </xf>
    <xf numFmtId="0" fontId="11" fillId="5" borderId="11" xfId="0" applyFont="1" applyFill="1" applyBorder="1" applyAlignment="1">
      <alignment vertical="center" wrapText="1"/>
    </xf>
    <xf numFmtId="0" fontId="11" fillId="5" borderId="11" xfId="0" applyFont="1" applyFill="1" applyBorder="1" applyAlignment="1">
      <alignment vertical="center"/>
    </xf>
    <xf numFmtId="0" fontId="11" fillId="5" borderId="12" xfId="0" applyFont="1" applyFill="1" applyBorder="1" applyAlignment="1">
      <alignment vertical="center"/>
    </xf>
    <xf numFmtId="0" fontId="12" fillId="6" borderId="25" xfId="0" applyFont="1" applyFill="1" applyBorder="1" applyAlignment="1">
      <alignment horizontal="center" vertical="center"/>
    </xf>
    <xf numFmtId="0" fontId="12" fillId="6" borderId="25" xfId="0" applyFont="1" applyFill="1" applyBorder="1" applyAlignment="1">
      <alignment vertical="center" wrapText="1"/>
    </xf>
    <xf numFmtId="0" fontId="12" fillId="6" borderId="26" xfId="0" applyFont="1" applyFill="1" applyBorder="1" applyAlignment="1">
      <alignment horizontal="center" vertical="center"/>
    </xf>
    <xf numFmtId="0" fontId="12" fillId="6" borderId="43" xfId="0" applyFont="1" applyFill="1" applyBorder="1" applyAlignment="1">
      <alignment horizontal="center" vertical="center"/>
    </xf>
    <xf numFmtId="0" fontId="12" fillId="6" borderId="4" xfId="0" applyFont="1" applyFill="1" applyBorder="1" applyAlignment="1">
      <alignment horizontal="center" vertical="center"/>
    </xf>
    <xf numFmtId="0" fontId="15" fillId="6" borderId="4" xfId="0" applyFont="1" applyFill="1" applyBorder="1" applyAlignment="1">
      <alignment vertical="center"/>
    </xf>
    <xf numFmtId="0" fontId="15" fillId="6" borderId="0" xfId="0" applyFont="1" applyFill="1" applyBorder="1" applyAlignment="1">
      <alignment vertical="center"/>
    </xf>
    <xf numFmtId="0" fontId="12" fillId="6" borderId="0" xfId="0" applyFont="1" applyFill="1" applyBorder="1" applyAlignment="1">
      <alignment horizontal="center" vertical="center"/>
    </xf>
    <xf numFmtId="0" fontId="15" fillId="6" borderId="0" xfId="0" applyFont="1" applyFill="1" applyBorder="1" applyAlignment="1">
      <alignment horizontal="center" vertical="center"/>
    </xf>
    <xf numFmtId="0" fontId="48" fillId="5" borderId="58" xfId="0" applyFont="1" applyFill="1" applyBorder="1" applyAlignment="1">
      <alignment vertical="center"/>
    </xf>
    <xf numFmtId="0" fontId="14" fillId="2" borderId="66" xfId="0" applyFont="1" applyFill="1" applyBorder="1" applyAlignment="1">
      <alignment vertical="center"/>
    </xf>
    <xf numFmtId="0" fontId="14" fillId="0" borderId="51" xfId="0" applyFont="1" applyFill="1" applyBorder="1" applyAlignment="1">
      <alignment vertical="center"/>
    </xf>
    <xf numFmtId="0" fontId="13" fillId="0" borderId="143" xfId="0" applyFont="1" applyFill="1" applyBorder="1" applyAlignment="1">
      <alignment vertical="center"/>
    </xf>
    <xf numFmtId="0" fontId="13" fillId="0" borderId="51" xfId="0" applyFont="1" applyFill="1" applyBorder="1" applyAlignment="1">
      <alignment vertical="center"/>
    </xf>
    <xf numFmtId="0" fontId="14" fillId="2" borderId="58" xfId="0" applyFont="1" applyFill="1" applyBorder="1" applyAlignment="1">
      <alignment vertical="center"/>
    </xf>
    <xf numFmtId="0" fontId="13" fillId="5" borderId="65" xfId="0" applyFont="1" applyFill="1" applyBorder="1" applyAlignment="1">
      <alignment vertical="center"/>
    </xf>
    <xf numFmtId="0" fontId="54" fillId="0" borderId="147" xfId="0" applyFont="1" applyFill="1" applyBorder="1" applyAlignment="1">
      <alignment vertical="center"/>
    </xf>
    <xf numFmtId="0" fontId="12" fillId="6" borderId="13"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1" xfId="0" applyFont="1" applyFill="1" applyBorder="1" applyAlignment="1">
      <alignment horizontal="center" vertical="center"/>
    </xf>
    <xf numFmtId="0" fontId="21" fillId="0" borderId="0" xfId="5">
      <alignment vertical="center"/>
    </xf>
    <xf numFmtId="0" fontId="11" fillId="5" borderId="11" xfId="0" applyFont="1" applyFill="1" applyBorder="1" applyAlignment="1">
      <alignment vertical="center" shrinkToFit="1"/>
    </xf>
    <xf numFmtId="0" fontId="14" fillId="5" borderId="12" xfId="0" applyFont="1" applyFill="1" applyBorder="1" applyAlignment="1">
      <alignment vertical="center" shrinkToFit="1"/>
    </xf>
    <xf numFmtId="0" fontId="12" fillId="5" borderId="15" xfId="0" applyFont="1" applyFill="1" applyBorder="1" applyAlignment="1">
      <alignment vertical="center"/>
    </xf>
    <xf numFmtId="0" fontId="12" fillId="5" borderId="0" xfId="0" applyFont="1" applyFill="1" applyBorder="1" applyAlignment="1">
      <alignment horizontal="left" vertical="center"/>
    </xf>
    <xf numFmtId="0" fontId="5" fillId="5" borderId="7" xfId="0" applyFont="1" applyFill="1" applyBorder="1" applyAlignment="1">
      <alignment vertical="center"/>
    </xf>
    <xf numFmtId="0" fontId="12" fillId="0" borderId="11" xfId="0" applyFont="1" applyFill="1" applyBorder="1" applyAlignment="1">
      <alignment vertical="center"/>
    </xf>
    <xf numFmtId="0" fontId="15"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 xfId="0" applyFont="1" applyFill="1" applyBorder="1" applyAlignment="1">
      <alignment horizontal="center" vertical="center"/>
    </xf>
    <xf numFmtId="49" fontId="11" fillId="5" borderId="2" xfId="0" applyNumberFormat="1" applyFont="1" applyFill="1" applyBorder="1" applyAlignment="1">
      <alignment vertical="center"/>
    </xf>
    <xf numFmtId="0" fontId="11" fillId="5" borderId="1" xfId="0" applyFont="1" applyFill="1" applyBorder="1" applyAlignment="1">
      <alignment vertical="center" wrapText="1"/>
    </xf>
    <xf numFmtId="0" fontId="11" fillId="5" borderId="46" xfId="0" applyFont="1" applyFill="1" applyBorder="1" applyAlignment="1">
      <alignment vertical="center" wrapText="1"/>
    </xf>
    <xf numFmtId="0" fontId="11" fillId="5" borderId="77" xfId="0" applyFont="1" applyFill="1" applyBorder="1" applyAlignment="1">
      <alignment vertical="center" wrapText="1"/>
    </xf>
    <xf numFmtId="0" fontId="11" fillId="5" borderId="119" xfId="0" applyFont="1" applyFill="1" applyBorder="1" applyAlignment="1">
      <alignment vertical="center"/>
    </xf>
    <xf numFmtId="0" fontId="11" fillId="5" borderId="22" xfId="0" applyFont="1" applyFill="1" applyBorder="1" applyAlignment="1">
      <alignment vertical="center"/>
    </xf>
    <xf numFmtId="0" fontId="11" fillId="5" borderId="22" xfId="0" applyFont="1" applyFill="1" applyBorder="1" applyAlignment="1">
      <alignment vertical="center" wrapText="1"/>
    </xf>
    <xf numFmtId="0" fontId="11" fillId="5" borderId="128" xfId="0" applyFont="1" applyFill="1" applyBorder="1" applyAlignment="1">
      <alignment vertical="center"/>
    </xf>
    <xf numFmtId="0" fontId="47" fillId="5" borderId="27" xfId="0" applyFont="1" applyFill="1" applyBorder="1" applyAlignment="1">
      <alignment horizontal="center" vertical="center"/>
    </xf>
    <xf numFmtId="0" fontId="13" fillId="5" borderId="65" xfId="0" applyFont="1" applyFill="1" applyBorder="1" applyAlignment="1">
      <alignment vertical="center" wrapText="1"/>
    </xf>
    <xf numFmtId="0" fontId="47" fillId="5" borderId="0" xfId="0" applyFont="1" applyFill="1" applyBorder="1" applyAlignment="1">
      <alignment horizontal="center" vertical="center"/>
    </xf>
    <xf numFmtId="0" fontId="14" fillId="5" borderId="0"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1" fillId="5" borderId="144" xfId="0" applyFont="1" applyFill="1" applyBorder="1" applyAlignment="1">
      <alignment horizontal="center" vertical="center"/>
    </xf>
    <xf numFmtId="0" fontId="11" fillId="5" borderId="20"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64" xfId="0" applyFont="1" applyFill="1" applyBorder="1" applyAlignment="1">
      <alignment horizontal="center" vertical="center"/>
    </xf>
    <xf numFmtId="0" fontId="14" fillId="5" borderId="145" xfId="0" applyFont="1" applyFill="1" applyBorder="1" applyAlignment="1">
      <alignment horizontal="center" vertical="center" shrinkToFit="1"/>
    </xf>
    <xf numFmtId="0" fontId="14" fillId="5" borderId="61" xfId="0" applyFont="1" applyFill="1" applyBorder="1" applyAlignment="1">
      <alignment horizontal="center" vertical="center" shrinkToFit="1"/>
    </xf>
    <xf numFmtId="0" fontId="48" fillId="2" borderId="61" xfId="0" applyFont="1" applyFill="1" applyBorder="1" applyAlignment="1">
      <alignment horizontal="center" vertical="center"/>
    </xf>
    <xf numFmtId="0" fontId="48" fillId="2" borderId="62" xfId="0" applyFont="1" applyFill="1" applyBorder="1" applyAlignment="1">
      <alignment horizontal="center" vertical="center"/>
    </xf>
    <xf numFmtId="0" fontId="47" fillId="5" borderId="30" xfId="0" applyFont="1" applyFill="1" applyBorder="1" applyAlignment="1">
      <alignment horizontal="center" vertical="center" textRotation="255" wrapText="1"/>
    </xf>
    <xf numFmtId="0" fontId="47" fillId="5" borderId="31" xfId="0" applyFont="1" applyFill="1" applyBorder="1" applyAlignment="1">
      <alignment horizontal="center" vertical="center" textRotation="255" wrapText="1"/>
    </xf>
    <xf numFmtId="0" fontId="47" fillId="5" borderId="27" xfId="0" applyFont="1" applyFill="1" applyBorder="1" applyAlignment="1">
      <alignment horizontal="center" vertical="center" textRotation="255" wrapText="1"/>
    </xf>
    <xf numFmtId="0" fontId="47" fillId="5" borderId="28" xfId="0" applyFont="1" applyFill="1" applyBorder="1" applyAlignment="1">
      <alignment horizontal="center" vertical="center" textRotation="255" wrapText="1"/>
    </xf>
    <xf numFmtId="0" fontId="47" fillId="5" borderId="29" xfId="0" applyFont="1" applyFill="1" applyBorder="1" applyAlignment="1">
      <alignment horizontal="center" vertical="center" textRotation="255" wrapText="1"/>
    </xf>
    <xf numFmtId="0" fontId="47" fillId="5" borderId="10" xfId="0" applyFont="1" applyFill="1" applyBorder="1" applyAlignment="1">
      <alignment horizontal="center" vertical="center" textRotation="255"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0" xfId="0" applyFont="1" applyFill="1" applyBorder="1" applyAlignment="1">
      <alignment horizontal="left" vertical="center"/>
    </xf>
    <xf numFmtId="0" fontId="14" fillId="5" borderId="7" xfId="0" applyFont="1" applyFill="1" applyBorder="1" applyAlignment="1">
      <alignment horizontal="left" vertical="center"/>
    </xf>
    <xf numFmtId="0" fontId="12" fillId="5" borderId="69"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0" xfId="0" applyFont="1" applyFill="1" applyBorder="1" applyAlignment="1">
      <alignment horizontal="center" vertical="center"/>
    </xf>
    <xf numFmtId="0" fontId="14" fillId="5" borderId="140" xfId="0" applyFont="1" applyFill="1" applyBorder="1" applyAlignment="1">
      <alignment horizontal="center" vertical="center" shrinkToFit="1"/>
    </xf>
    <xf numFmtId="0" fontId="14" fillId="5" borderId="58" xfId="0" applyFont="1" applyFill="1" applyBorder="1" applyAlignment="1">
      <alignment horizontal="center" vertical="center" shrinkToFit="1"/>
    </xf>
    <xf numFmtId="10" fontId="14" fillId="2" borderId="58" xfId="0" applyNumberFormat="1" applyFont="1" applyFill="1" applyBorder="1" applyAlignment="1">
      <alignment horizontal="center" vertical="center"/>
    </xf>
    <xf numFmtId="10" fontId="14" fillId="2" borderId="65" xfId="0" applyNumberFormat="1" applyFont="1" applyFill="1" applyBorder="1" applyAlignment="1">
      <alignment horizontal="center" vertical="center"/>
    </xf>
    <xf numFmtId="0" fontId="11" fillId="5" borderId="141" xfId="0" applyFont="1" applyFill="1" applyBorder="1" applyAlignment="1">
      <alignment horizontal="center" vertical="center"/>
    </xf>
    <xf numFmtId="0" fontId="11" fillId="5" borderId="51" xfId="0" applyFont="1" applyFill="1" applyBorder="1" applyAlignment="1">
      <alignment horizontal="center" vertical="center"/>
    </xf>
    <xf numFmtId="0" fontId="11" fillId="2" borderId="0" xfId="0" applyFont="1" applyFill="1" applyBorder="1" applyAlignment="1">
      <alignment horizontal="center" vertical="center"/>
    </xf>
    <xf numFmtId="38" fontId="11" fillId="2" borderId="11" xfId="1" applyFont="1" applyFill="1" applyBorder="1" applyAlignment="1">
      <alignment horizontal="center" vertical="center"/>
    </xf>
    <xf numFmtId="0" fontId="12" fillId="5" borderId="139" xfId="0" applyFont="1" applyFill="1" applyBorder="1" applyAlignment="1">
      <alignment horizontal="center" vertical="center"/>
    </xf>
    <xf numFmtId="0" fontId="14" fillId="2" borderId="30"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9"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5" borderId="140" xfId="0" applyFont="1" applyFill="1" applyBorder="1" applyAlignment="1">
      <alignment horizontal="center" vertical="center"/>
    </xf>
    <xf numFmtId="0" fontId="14" fillId="5" borderId="58"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115" xfId="0" applyFont="1" applyFill="1" applyBorder="1" applyAlignment="1">
      <alignment horizontal="left" vertical="center"/>
    </xf>
    <xf numFmtId="0" fontId="14" fillId="2" borderId="5" xfId="0" applyFont="1" applyFill="1" applyBorder="1" applyAlignment="1">
      <alignment horizontal="left" vertical="center"/>
    </xf>
    <xf numFmtId="0" fontId="14" fillId="2" borderId="9" xfId="0" applyFont="1" applyFill="1" applyBorder="1" applyAlignment="1">
      <alignment horizontal="left" vertical="center"/>
    </xf>
    <xf numFmtId="0" fontId="14" fillId="6" borderId="142" xfId="0" applyFont="1" applyFill="1" applyBorder="1" applyAlignment="1">
      <alignment horizontal="center" vertical="center"/>
    </xf>
    <xf numFmtId="0" fontId="14" fillId="6" borderId="51" xfId="0" applyFont="1" applyFill="1" applyBorder="1" applyAlignment="1">
      <alignment horizontal="center" vertical="center"/>
    </xf>
    <xf numFmtId="0" fontId="47" fillId="5" borderId="30" xfId="0" applyFont="1" applyFill="1" applyBorder="1" applyAlignment="1">
      <alignment horizontal="center" vertical="center" textRotation="255"/>
    </xf>
    <xf numFmtId="0" fontId="47" fillId="5" borderId="15" xfId="0" applyFont="1" applyFill="1" applyBorder="1" applyAlignment="1">
      <alignment horizontal="center" vertical="center" textRotation="255"/>
    </xf>
    <xf numFmtId="0" fontId="47" fillId="5" borderId="27" xfId="0" applyFont="1" applyFill="1" applyBorder="1" applyAlignment="1">
      <alignment horizontal="center" vertical="center" textRotation="255"/>
    </xf>
    <xf numFmtId="0" fontId="47" fillId="5" borderId="7" xfId="0" applyFont="1" applyFill="1" applyBorder="1" applyAlignment="1">
      <alignment horizontal="center" vertical="center" textRotation="255"/>
    </xf>
    <xf numFmtId="0" fontId="47" fillId="5" borderId="29" xfId="0" applyFont="1" applyFill="1" applyBorder="1" applyAlignment="1">
      <alignment horizontal="center" vertical="center" textRotation="255"/>
    </xf>
    <xf numFmtId="0" fontId="47" fillId="5" borderId="12" xfId="0" applyFont="1" applyFill="1" applyBorder="1" applyAlignment="1">
      <alignment horizontal="center" vertical="center" textRotation="255"/>
    </xf>
    <xf numFmtId="0" fontId="12" fillId="5" borderId="101" xfId="0" applyFont="1" applyFill="1" applyBorder="1" applyAlignment="1">
      <alignment horizontal="distributed" vertical="center"/>
    </xf>
    <xf numFmtId="0" fontId="12" fillId="5" borderId="48" xfId="0" applyFont="1" applyFill="1" applyBorder="1" applyAlignment="1">
      <alignment horizontal="distributed" vertical="center"/>
    </xf>
    <xf numFmtId="0" fontId="12" fillId="5" borderId="49" xfId="0" applyFont="1" applyFill="1" applyBorder="1" applyAlignment="1">
      <alignment horizontal="distributed" vertical="center"/>
    </xf>
    <xf numFmtId="0" fontId="12" fillId="2" borderId="23" xfId="0" applyFont="1" applyFill="1" applyBorder="1" applyAlignment="1">
      <alignment horizontal="left" vertical="center"/>
    </xf>
    <xf numFmtId="0" fontId="12" fillId="2" borderId="48" xfId="0" applyFont="1" applyFill="1" applyBorder="1" applyAlignment="1">
      <alignment horizontal="left" vertical="center"/>
    </xf>
    <xf numFmtId="0" fontId="12" fillId="2" borderId="49" xfId="0" applyFont="1" applyFill="1" applyBorder="1" applyAlignment="1">
      <alignment horizontal="left" vertical="center"/>
    </xf>
    <xf numFmtId="0" fontId="12" fillId="5" borderId="102" xfId="0" applyFont="1" applyFill="1" applyBorder="1" applyAlignment="1">
      <alignment horizontal="distributed" vertical="center"/>
    </xf>
    <xf numFmtId="0" fontId="12" fillId="5" borderId="2" xfId="0" applyFont="1" applyFill="1" applyBorder="1" applyAlignment="1">
      <alignment horizontal="distributed" vertical="center"/>
    </xf>
    <xf numFmtId="0" fontId="12" fillId="5" borderId="6" xfId="0" applyFont="1" applyFill="1" applyBorder="1" applyAlignment="1">
      <alignment horizontal="distributed" vertical="center"/>
    </xf>
    <xf numFmtId="0" fontId="12" fillId="6" borderId="2" xfId="0" applyFont="1" applyFill="1" applyBorder="1" applyAlignment="1">
      <alignment horizontal="center" vertical="center" shrinkToFit="1"/>
    </xf>
    <xf numFmtId="0" fontId="12" fillId="6" borderId="2" xfId="0" applyFont="1" applyFill="1" applyBorder="1" applyAlignment="1">
      <alignment horizontal="center" vertical="center"/>
    </xf>
    <xf numFmtId="0" fontId="15"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vertical="center"/>
    </xf>
    <xf numFmtId="0" fontId="15" fillId="6" borderId="0" xfId="0" applyFont="1" applyFill="1" applyBorder="1" applyAlignment="1">
      <alignment horizontal="center" vertical="center" shrinkToFit="1"/>
    </xf>
    <xf numFmtId="0" fontId="12" fillId="5" borderId="69"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1" fillId="2" borderId="14" xfId="0" applyFont="1" applyFill="1" applyBorder="1" applyAlignment="1">
      <alignment horizontal="center" vertical="center"/>
    </xf>
    <xf numFmtId="38" fontId="11" fillId="2" borderId="14" xfId="1" applyFont="1" applyFill="1" applyBorder="1" applyAlignment="1">
      <alignment horizontal="center" vertical="center"/>
    </xf>
    <xf numFmtId="0" fontId="12" fillId="5" borderId="27" xfId="0" applyFont="1" applyFill="1" applyBorder="1" applyAlignment="1">
      <alignment horizontal="left" vertical="center" shrinkToFit="1"/>
    </xf>
    <xf numFmtId="0" fontId="12" fillId="5" borderId="0" xfId="0" applyFont="1" applyFill="1" applyBorder="1" applyAlignment="1">
      <alignment horizontal="left" vertical="center" shrinkToFit="1"/>
    </xf>
    <xf numFmtId="182" fontId="12" fillId="2" borderId="27" xfId="1" applyNumberFormat="1" applyFont="1" applyFill="1" applyBorder="1" applyAlignment="1">
      <alignment horizontal="center" vertical="center"/>
    </xf>
    <xf numFmtId="182" fontId="12" fillId="2" borderId="0" xfId="1" applyNumberFormat="1" applyFont="1" applyFill="1" applyBorder="1" applyAlignment="1">
      <alignment horizontal="center" vertical="center"/>
    </xf>
    <xf numFmtId="182" fontId="0" fillId="2" borderId="27" xfId="0" applyNumberFormat="1" applyFont="1" applyFill="1" applyBorder="1" applyAlignment="1">
      <alignment horizontal="center" vertical="center"/>
    </xf>
    <xf numFmtId="182" fontId="0" fillId="2" borderId="0" xfId="0" applyNumberFormat="1" applyFont="1" applyFill="1" applyBorder="1" applyAlignment="1">
      <alignment horizontal="center" vertical="center"/>
    </xf>
    <xf numFmtId="178" fontId="12" fillId="5" borderId="0" xfId="0" applyNumberFormat="1" applyFont="1" applyFill="1" applyBorder="1" applyAlignment="1">
      <alignment vertical="center"/>
    </xf>
    <xf numFmtId="0" fontId="0" fillId="5" borderId="0" xfId="0" applyFont="1" applyFill="1" applyAlignment="1">
      <alignment horizontal="center" vertical="center"/>
    </xf>
    <xf numFmtId="0" fontId="15" fillId="5" borderId="0" xfId="0" applyFont="1" applyFill="1" applyBorder="1" applyAlignment="1">
      <alignment horizontal="center" vertical="center" shrinkToFit="1"/>
    </xf>
    <xf numFmtId="183" fontId="12" fillId="2" borderId="29" xfId="0" applyNumberFormat="1" applyFont="1" applyFill="1" applyBorder="1" applyAlignment="1">
      <alignment horizontal="center" vertical="center"/>
    </xf>
    <xf numFmtId="183" fontId="12" fillId="2" borderId="11"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12" fillId="5" borderId="69" xfId="0" applyFont="1" applyFill="1" applyBorder="1" applyAlignment="1">
      <alignment horizontal="center" vertical="center" wrapText="1" shrinkToFit="1"/>
    </xf>
    <xf numFmtId="0" fontId="12" fillId="5" borderId="59" xfId="0" applyFont="1" applyFill="1" applyBorder="1" applyAlignment="1">
      <alignment horizontal="center" vertical="center" wrapText="1" shrinkToFit="1"/>
    </xf>
    <xf numFmtId="0" fontId="12" fillId="5" borderId="60" xfId="0" applyFont="1" applyFill="1" applyBorder="1" applyAlignment="1">
      <alignment horizontal="center" vertical="center" wrapText="1" shrinkToFit="1"/>
    </xf>
    <xf numFmtId="0" fontId="12" fillId="2" borderId="11" xfId="0" applyFont="1" applyFill="1" applyBorder="1" applyAlignment="1">
      <alignment horizontal="center" vertical="center"/>
    </xf>
    <xf numFmtId="0" fontId="13" fillId="5" borderId="11" xfId="0" applyFont="1" applyFill="1" applyBorder="1" applyAlignment="1">
      <alignment horizontal="center" vertical="center" shrinkToFit="1"/>
    </xf>
    <xf numFmtId="0" fontId="12" fillId="5"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5" borderId="11" xfId="0" applyFont="1" applyFill="1" applyBorder="1" applyAlignment="1">
      <alignment horizontal="right" vertical="center"/>
    </xf>
    <xf numFmtId="0" fontId="13" fillId="2" borderId="11" xfId="0" applyFont="1" applyFill="1" applyBorder="1" applyAlignment="1">
      <alignment horizontal="center" vertical="center"/>
    </xf>
    <xf numFmtId="38" fontId="47" fillId="2" borderId="63" xfId="0" applyNumberFormat="1" applyFont="1" applyFill="1" applyBorder="1" applyAlignment="1">
      <alignment horizontal="right" vertical="center" shrinkToFit="1"/>
    </xf>
    <xf numFmtId="38" fontId="47" fillId="2" borderId="55" xfId="0" applyNumberFormat="1" applyFont="1" applyFill="1" applyBorder="1" applyAlignment="1">
      <alignment horizontal="right" vertical="center" shrinkToFit="1"/>
    </xf>
    <xf numFmtId="38" fontId="47" fillId="2" borderId="131" xfId="0" applyNumberFormat="1" applyFont="1" applyFill="1" applyBorder="1" applyAlignment="1">
      <alignment horizontal="right" vertical="center" shrinkToFit="1"/>
    </xf>
    <xf numFmtId="38" fontId="47" fillId="2" borderId="134" xfId="0" applyNumberFormat="1" applyFont="1" applyFill="1" applyBorder="1" applyAlignment="1">
      <alignment horizontal="right" vertical="center" shrinkToFit="1"/>
    </xf>
    <xf numFmtId="0" fontId="47" fillId="2" borderId="18" xfId="0" applyFont="1" applyFill="1" applyBorder="1" applyAlignment="1" applyProtection="1">
      <alignment horizontal="center" vertical="center" shrinkToFit="1"/>
      <protection locked="0"/>
    </xf>
    <xf numFmtId="0" fontId="11" fillId="5" borderId="4" xfId="0" applyFont="1" applyFill="1" applyBorder="1" applyAlignment="1">
      <alignment horizontal="center" vertical="distributed"/>
    </xf>
    <xf numFmtId="38" fontId="47" fillId="2" borderId="112" xfId="0" applyNumberFormat="1" applyFont="1" applyFill="1" applyBorder="1" applyAlignment="1">
      <alignment horizontal="right" vertical="center" shrinkToFit="1"/>
    </xf>
    <xf numFmtId="38" fontId="47" fillId="2" borderId="4" xfId="0" applyNumberFormat="1" applyFont="1" applyFill="1" applyBorder="1" applyAlignment="1">
      <alignment horizontal="right" vertical="center" shrinkToFit="1"/>
    </xf>
    <xf numFmtId="38" fontId="47" fillId="2" borderId="72" xfId="0" applyNumberFormat="1" applyFont="1" applyFill="1" applyBorder="1" applyAlignment="1">
      <alignment horizontal="right" vertical="center" shrinkToFit="1"/>
    </xf>
    <xf numFmtId="38" fontId="47" fillId="2" borderId="123" xfId="0" applyNumberFormat="1" applyFont="1" applyFill="1" applyBorder="1" applyAlignment="1">
      <alignment horizontal="right" vertical="center" shrinkToFit="1"/>
    </xf>
    <xf numFmtId="38" fontId="47" fillId="2" borderId="18" xfId="0" applyNumberFormat="1" applyFont="1" applyFill="1" applyBorder="1" applyAlignment="1">
      <alignment horizontal="right" vertical="center" shrinkToFit="1"/>
    </xf>
    <xf numFmtId="38" fontId="47" fillId="2" borderId="73" xfId="0" applyNumberFormat="1" applyFont="1" applyFill="1" applyBorder="1" applyAlignment="1">
      <alignment horizontal="right" vertical="center" shrinkToFit="1"/>
    </xf>
    <xf numFmtId="38" fontId="47" fillId="5" borderId="129" xfId="6" applyNumberFormat="1" applyFont="1" applyFill="1" applyBorder="1" applyAlignment="1" applyProtection="1">
      <alignment horizontal="right" vertical="center" shrinkToFit="1"/>
      <protection locked="0"/>
    </xf>
    <xf numFmtId="38" fontId="47" fillId="5" borderId="130" xfId="6" applyNumberFormat="1" applyFont="1" applyFill="1" applyBorder="1" applyAlignment="1" applyProtection="1">
      <alignment horizontal="right" vertical="center" shrinkToFit="1"/>
      <protection locked="0"/>
    </xf>
    <xf numFmtId="38" fontId="47" fillId="5" borderId="132" xfId="6" applyNumberFormat="1" applyFont="1" applyFill="1" applyBorder="1" applyAlignment="1" applyProtection="1">
      <alignment horizontal="right" vertical="center" shrinkToFit="1"/>
      <protection locked="0"/>
    </xf>
    <xf numFmtId="38" fontId="47" fillId="5" borderId="133" xfId="6" applyNumberFormat="1" applyFont="1" applyFill="1" applyBorder="1" applyAlignment="1" applyProtection="1">
      <alignment horizontal="right" vertical="center" shrinkToFit="1"/>
      <protection locked="0"/>
    </xf>
    <xf numFmtId="0" fontId="12" fillId="5" borderId="30" xfId="0" applyFont="1" applyFill="1" applyBorder="1" applyAlignment="1">
      <alignment horizontal="left" vertical="center" shrinkToFit="1"/>
    </xf>
    <xf numFmtId="0" fontId="12" fillId="5" borderId="14" xfId="0" applyFont="1" applyFill="1" applyBorder="1" applyAlignment="1">
      <alignment horizontal="left" vertical="center" shrinkToFit="1"/>
    </xf>
    <xf numFmtId="0" fontId="47" fillId="5" borderId="105" xfId="0" applyFont="1" applyFill="1" applyBorder="1" applyAlignment="1">
      <alignment horizontal="center" vertical="center" shrinkToFit="1"/>
    </xf>
    <xf numFmtId="0" fontId="47" fillId="5" borderId="37" xfId="0" applyFont="1" applyFill="1" applyBorder="1" applyAlignment="1">
      <alignment horizontal="center" vertical="center" shrinkToFit="1"/>
    </xf>
    <xf numFmtId="38" fontId="47" fillId="5" borderId="135" xfId="6" applyNumberFormat="1" applyFont="1" applyFill="1" applyBorder="1" applyAlignment="1">
      <alignment horizontal="right" vertical="center" shrinkToFit="1"/>
    </xf>
    <xf numFmtId="38" fontId="47" fillId="5" borderId="136" xfId="6" applyNumberFormat="1" applyFont="1" applyFill="1" applyBorder="1" applyAlignment="1">
      <alignment horizontal="right" vertical="center" shrinkToFit="1"/>
    </xf>
    <xf numFmtId="38" fontId="47" fillId="5" borderId="137" xfId="6" applyNumberFormat="1" applyFont="1" applyFill="1" applyBorder="1" applyAlignment="1">
      <alignment horizontal="right" vertical="center" shrinkToFit="1"/>
    </xf>
    <xf numFmtId="38" fontId="47" fillId="5" borderId="38" xfId="6" applyNumberFormat="1" applyFont="1" applyFill="1" applyBorder="1" applyAlignment="1">
      <alignment horizontal="right" vertical="center" shrinkToFit="1"/>
    </xf>
    <xf numFmtId="38" fontId="47" fillId="5" borderId="50" xfId="6" applyNumberFormat="1" applyFont="1" applyFill="1" applyBorder="1" applyAlignment="1">
      <alignment horizontal="right" vertical="center" shrinkToFit="1"/>
    </xf>
    <xf numFmtId="38" fontId="47" fillId="5" borderId="138" xfId="6" applyNumberFormat="1" applyFont="1" applyFill="1" applyBorder="1" applyAlignment="1">
      <alignment horizontal="right" vertical="center" shrinkToFit="1"/>
    </xf>
    <xf numFmtId="38" fontId="47" fillId="2" borderId="117" xfId="6" applyNumberFormat="1" applyFont="1" applyFill="1" applyBorder="1" applyAlignment="1" applyProtection="1">
      <alignment horizontal="right" vertical="center" shrinkToFit="1"/>
      <protection locked="0"/>
    </xf>
    <xf numFmtId="38" fontId="47" fillId="2" borderId="116" xfId="6" applyNumberFormat="1" applyFont="1" applyFill="1" applyBorder="1" applyAlignment="1" applyProtection="1">
      <alignment horizontal="right" vertical="center" shrinkToFit="1"/>
      <protection locked="0"/>
    </xf>
    <xf numFmtId="38" fontId="47" fillId="2" borderId="118" xfId="6" applyNumberFormat="1" applyFont="1" applyFill="1" applyBorder="1" applyAlignment="1" applyProtection="1">
      <alignment horizontal="right" vertical="center" shrinkToFit="1"/>
      <protection locked="0"/>
    </xf>
    <xf numFmtId="0" fontId="11" fillId="5" borderId="116" xfId="0" applyFont="1" applyFill="1" applyBorder="1" applyAlignment="1">
      <alignment horizontal="left" vertical="center" wrapText="1"/>
    </xf>
    <xf numFmtId="38" fontId="47" fillId="2" borderId="17" xfId="6" applyNumberFormat="1" applyFont="1" applyFill="1" applyBorder="1" applyAlignment="1" applyProtection="1">
      <alignment horizontal="right" vertical="center" shrinkToFit="1"/>
      <protection locked="0"/>
    </xf>
    <xf numFmtId="38" fontId="47" fillId="2" borderId="4" xfId="6" applyNumberFormat="1" applyFont="1" applyFill="1" applyBorder="1" applyAlignment="1" applyProtection="1">
      <alignment horizontal="right" vertical="center" shrinkToFit="1"/>
      <protection locked="0"/>
    </xf>
    <xf numFmtId="38" fontId="47" fillId="2" borderId="21" xfId="6" applyNumberFormat="1" applyFont="1" applyFill="1" applyBorder="1" applyAlignment="1" applyProtection="1">
      <alignment horizontal="right" vertical="center" shrinkToFit="1"/>
      <protection locked="0"/>
    </xf>
    <xf numFmtId="38" fontId="47" fillId="2" borderId="1" xfId="6" applyNumberFormat="1" applyFont="1" applyFill="1" applyBorder="1" applyAlignment="1" applyProtection="1">
      <alignment horizontal="right" vertical="center" shrinkToFit="1"/>
      <protection locked="0"/>
    </xf>
    <xf numFmtId="38" fontId="47" fillId="2" borderId="0" xfId="6" applyNumberFormat="1" applyFont="1" applyFill="1" applyBorder="1" applyAlignment="1" applyProtection="1">
      <alignment horizontal="right" vertical="center" shrinkToFit="1"/>
      <protection locked="0"/>
    </xf>
    <xf numFmtId="38" fontId="47" fillId="2" borderId="28" xfId="6" applyNumberFormat="1" applyFont="1" applyFill="1" applyBorder="1" applyAlignment="1" applyProtection="1">
      <alignment horizontal="right" vertical="center" shrinkToFit="1"/>
      <protection locked="0"/>
    </xf>
    <xf numFmtId="38" fontId="47" fillId="2" borderId="32" xfId="6" applyNumberFormat="1" applyFont="1" applyFill="1" applyBorder="1" applyAlignment="1" applyProtection="1">
      <alignment horizontal="right" vertical="center" shrinkToFit="1"/>
      <protection locked="0"/>
    </xf>
    <xf numFmtId="38" fontId="47" fillId="2" borderId="18" xfId="6" applyNumberFormat="1" applyFont="1" applyFill="1" applyBorder="1" applyAlignment="1" applyProtection="1">
      <alignment horizontal="right" vertical="center" shrinkToFit="1"/>
      <protection locked="0"/>
    </xf>
    <xf numFmtId="38" fontId="47" fillId="2" borderId="33" xfId="6" applyNumberFormat="1" applyFont="1" applyFill="1" applyBorder="1" applyAlignment="1" applyProtection="1">
      <alignment horizontal="right" vertical="center" shrinkToFit="1"/>
      <protection locked="0"/>
    </xf>
    <xf numFmtId="38" fontId="47" fillId="2" borderId="8" xfId="6" applyNumberFormat="1" applyFont="1" applyFill="1" applyBorder="1" applyAlignment="1" applyProtection="1">
      <alignment horizontal="right" vertical="center" shrinkToFit="1"/>
      <protection locked="0"/>
    </xf>
    <xf numFmtId="38" fontId="47" fillId="2" borderId="7" xfId="6" applyNumberFormat="1" applyFont="1" applyFill="1" applyBorder="1" applyAlignment="1" applyProtection="1">
      <alignment horizontal="right" vertical="center" shrinkToFit="1"/>
      <protection locked="0"/>
    </xf>
    <xf numFmtId="38" fontId="47" fillId="2" borderId="39" xfId="6" applyNumberFormat="1" applyFont="1" applyFill="1" applyBorder="1" applyAlignment="1" applyProtection="1">
      <alignment horizontal="right" vertical="center" shrinkToFit="1"/>
      <protection locked="0"/>
    </xf>
    <xf numFmtId="38" fontId="47" fillId="0" borderId="22" xfId="6" applyNumberFormat="1" applyFont="1" applyFill="1" applyBorder="1" applyAlignment="1">
      <alignment horizontal="right" vertical="center" shrinkToFit="1"/>
    </xf>
    <xf numFmtId="38" fontId="47" fillId="0" borderId="2" xfId="6" applyNumberFormat="1" applyFont="1" applyFill="1" applyBorder="1" applyAlignment="1">
      <alignment horizontal="right" vertical="center" shrinkToFit="1"/>
    </xf>
    <xf numFmtId="38" fontId="47" fillId="0" borderId="19" xfId="6" applyNumberFormat="1" applyFont="1" applyFill="1" applyBorder="1" applyAlignment="1">
      <alignment horizontal="right" vertical="center" shrinkToFit="1"/>
    </xf>
    <xf numFmtId="38" fontId="47" fillId="0" borderId="6" xfId="6" applyNumberFormat="1" applyFont="1" applyFill="1" applyBorder="1" applyAlignment="1">
      <alignment horizontal="right" vertical="center" shrinkToFit="1"/>
    </xf>
    <xf numFmtId="38" fontId="47" fillId="2" borderId="22" xfId="6" applyNumberFormat="1" applyFont="1" applyFill="1" applyBorder="1" applyAlignment="1" applyProtection="1">
      <alignment horizontal="right" vertical="center" shrinkToFit="1"/>
      <protection locked="0"/>
    </xf>
    <xf numFmtId="38" fontId="47" fillId="2" borderId="2" xfId="6" applyNumberFormat="1" applyFont="1" applyFill="1" applyBorder="1" applyAlignment="1" applyProtection="1">
      <alignment horizontal="right" vertical="center" shrinkToFit="1"/>
      <protection locked="0"/>
    </xf>
    <xf numFmtId="38" fontId="47" fillId="2" borderId="19" xfId="6" applyNumberFormat="1" applyFont="1" applyFill="1" applyBorder="1" applyAlignment="1" applyProtection="1">
      <alignment horizontal="right" vertical="center" shrinkToFit="1"/>
      <protection locked="0"/>
    </xf>
    <xf numFmtId="38" fontId="47" fillId="2" borderId="6" xfId="6" applyNumberFormat="1" applyFont="1" applyFill="1" applyBorder="1" applyAlignment="1" applyProtection="1">
      <alignment horizontal="right" vertical="center" shrinkToFit="1"/>
      <protection locked="0"/>
    </xf>
    <xf numFmtId="0" fontId="11" fillId="5" borderId="2" xfId="0" applyFont="1" applyFill="1" applyBorder="1" applyAlignment="1">
      <alignment horizontal="left" vertical="center" wrapText="1"/>
    </xf>
    <xf numFmtId="38" fontId="47" fillId="2" borderId="124" xfId="6" applyNumberFormat="1" applyFont="1" applyFill="1" applyBorder="1" applyAlignment="1" applyProtection="1">
      <alignment horizontal="right" vertical="center" shrinkToFit="1"/>
      <protection locked="0"/>
    </xf>
    <xf numFmtId="38" fontId="47" fillId="2" borderId="82" xfId="6" applyNumberFormat="1" applyFont="1" applyFill="1" applyBorder="1" applyAlignment="1" applyProtection="1">
      <alignment horizontal="right" vertical="center" shrinkToFit="1"/>
      <protection locked="0"/>
    </xf>
    <xf numFmtId="38" fontId="47" fillId="2" borderId="124" xfId="0" applyNumberFormat="1" applyFont="1" applyFill="1" applyBorder="1" applyAlignment="1">
      <alignment horizontal="right" vertical="center" shrinkToFit="1"/>
    </xf>
    <xf numFmtId="38" fontId="47" fillId="2" borderId="2" xfId="0" applyNumberFormat="1" applyFont="1" applyFill="1" applyBorder="1" applyAlignment="1">
      <alignment horizontal="right" vertical="center" shrinkToFit="1"/>
    </xf>
    <xf numFmtId="38" fontId="47" fillId="2" borderId="82" xfId="0" applyNumberFormat="1" applyFont="1" applyFill="1" applyBorder="1" applyAlignment="1">
      <alignment horizontal="right" vertical="center" shrinkToFit="1"/>
    </xf>
    <xf numFmtId="0" fontId="56" fillId="5" borderId="113" xfId="0" applyFont="1" applyFill="1" applyBorder="1" applyAlignment="1">
      <alignment horizontal="center" vertical="distributed" textRotation="255" indent="2"/>
    </xf>
    <xf numFmtId="0" fontId="56" fillId="5" borderId="127" xfId="0" applyFont="1" applyFill="1" applyBorder="1" applyAlignment="1">
      <alignment horizontal="center" vertical="distributed" textRotation="255" indent="2"/>
    </xf>
    <xf numFmtId="0" fontId="11" fillId="5" borderId="47" xfId="0" applyFont="1" applyFill="1" applyBorder="1" applyAlignment="1">
      <alignment horizontal="left" vertical="center" wrapText="1"/>
    </xf>
    <xf numFmtId="38" fontId="47" fillId="2" borderId="110" xfId="6" applyNumberFormat="1" applyFont="1" applyFill="1" applyBorder="1" applyAlignment="1" applyProtection="1">
      <alignment horizontal="right" vertical="center" shrinkToFit="1"/>
      <protection locked="0"/>
    </xf>
    <xf numFmtId="38" fontId="47" fillId="2" borderId="109" xfId="6" applyNumberFormat="1" applyFont="1" applyFill="1" applyBorder="1" applyAlignment="1" applyProtection="1">
      <alignment horizontal="right" vertical="center" shrinkToFit="1"/>
      <protection locked="0"/>
    </xf>
    <xf numFmtId="38" fontId="47" fillId="2" borderId="111" xfId="6" applyNumberFormat="1" applyFont="1" applyFill="1" applyBorder="1" applyAlignment="1" applyProtection="1">
      <alignment horizontal="right" vertical="center" shrinkToFit="1"/>
      <protection locked="0"/>
    </xf>
    <xf numFmtId="38" fontId="47" fillId="2" borderId="112" xfId="6" applyNumberFormat="1" applyFont="1" applyFill="1" applyBorder="1" applyAlignment="1" applyProtection="1">
      <alignment horizontal="right" vertical="center" shrinkToFit="1"/>
      <protection locked="0"/>
    </xf>
    <xf numFmtId="38" fontId="47" fillId="2" borderId="114" xfId="6" applyNumberFormat="1" applyFont="1" applyFill="1" applyBorder="1" applyAlignment="1" applyProtection="1">
      <alignment horizontal="right" vertical="center" shrinkToFit="1"/>
      <protection locked="0"/>
    </xf>
    <xf numFmtId="38" fontId="47" fillId="2" borderId="123" xfId="6" applyNumberFormat="1" applyFont="1" applyFill="1" applyBorder="1" applyAlignment="1" applyProtection="1">
      <alignment horizontal="right" vertical="center" shrinkToFit="1"/>
      <protection locked="0"/>
    </xf>
    <xf numFmtId="0" fontId="11" fillId="5" borderId="120" xfId="0" applyFont="1" applyFill="1" applyBorder="1" applyAlignment="1">
      <alignment horizontal="left" vertical="center"/>
    </xf>
    <xf numFmtId="38" fontId="47" fillId="2" borderId="121" xfId="0" applyNumberFormat="1" applyFont="1" applyFill="1" applyBorder="1" applyAlignment="1">
      <alignment horizontal="right" vertical="center" shrinkToFit="1"/>
    </xf>
    <xf numFmtId="38" fontId="47" fillId="2" borderId="120" xfId="0" applyNumberFormat="1" applyFont="1" applyFill="1" applyBorder="1" applyAlignment="1">
      <alignment horizontal="right" vertical="center" shrinkToFit="1"/>
    </xf>
    <xf numFmtId="38" fontId="47" fillId="2" borderId="122" xfId="0" applyNumberFormat="1" applyFont="1" applyFill="1" applyBorder="1" applyAlignment="1">
      <alignment horizontal="right" vertical="center" shrinkToFit="1"/>
    </xf>
    <xf numFmtId="0" fontId="11" fillId="5" borderId="2" xfId="0" applyFont="1" applyFill="1" applyBorder="1" applyAlignment="1">
      <alignment horizontal="left" vertical="center"/>
    </xf>
    <xf numFmtId="38" fontId="47" fillId="5" borderId="125" xfId="6" applyNumberFormat="1" applyFont="1" applyFill="1" applyBorder="1" applyAlignment="1" applyProtection="1">
      <alignment horizontal="right" vertical="center" shrinkToFit="1"/>
      <protection locked="0"/>
    </xf>
    <xf numFmtId="38" fontId="47" fillId="5" borderId="126" xfId="6" applyNumberFormat="1" applyFont="1" applyFill="1" applyBorder="1" applyAlignment="1" applyProtection="1">
      <alignment horizontal="right" vertical="center" shrinkToFit="1"/>
      <protection locked="0"/>
    </xf>
    <xf numFmtId="0" fontId="11" fillId="5" borderId="22" xfId="0" applyFont="1" applyFill="1" applyBorder="1" applyAlignment="1">
      <alignment horizontal="center" vertical="center"/>
    </xf>
    <xf numFmtId="0" fontId="11" fillId="5" borderId="2" xfId="0" applyFont="1" applyFill="1" applyBorder="1" applyAlignment="1">
      <alignment horizontal="center" vertical="center"/>
    </xf>
    <xf numFmtId="38" fontId="47" fillId="0" borderId="124" xfId="6" applyNumberFormat="1" applyFont="1" applyFill="1" applyBorder="1" applyAlignment="1">
      <alignment horizontal="right" vertical="center" shrinkToFit="1"/>
    </xf>
    <xf numFmtId="38" fontId="47" fillId="0" borderId="82" xfId="6" applyNumberFormat="1" applyFont="1" applyFill="1" applyBorder="1" applyAlignment="1">
      <alignment horizontal="right" vertical="center" shrinkToFit="1"/>
    </xf>
    <xf numFmtId="0" fontId="14" fillId="5" borderId="148" xfId="0" applyFont="1" applyFill="1" applyBorder="1" applyAlignment="1">
      <alignment horizontal="left" vertical="center"/>
    </xf>
    <xf numFmtId="0" fontId="14" fillId="5" borderId="116" xfId="0" applyFont="1" applyFill="1" applyBorder="1" applyAlignment="1">
      <alignment horizontal="left" vertical="center"/>
    </xf>
    <xf numFmtId="0" fontId="12" fillId="5" borderId="105" xfId="0" applyFont="1" applyFill="1" applyBorder="1" applyAlignment="1">
      <alignment horizontal="distributed" vertical="center" wrapText="1"/>
    </xf>
    <xf numFmtId="0" fontId="12" fillId="5" borderId="37" xfId="0" applyFont="1" applyFill="1" applyBorder="1" applyAlignment="1">
      <alignment horizontal="distributed" vertical="center" wrapText="1"/>
    </xf>
    <xf numFmtId="0" fontId="12" fillId="5" borderId="43" xfId="0" applyFont="1" applyFill="1" applyBorder="1" applyAlignment="1">
      <alignment horizontal="distributed" vertical="center" wrapText="1"/>
    </xf>
    <xf numFmtId="0" fontId="12" fillId="6" borderId="37" xfId="0" applyFont="1" applyFill="1" applyBorder="1" applyAlignment="1">
      <alignment horizontal="center" vertical="center" shrinkToFit="1"/>
    </xf>
    <xf numFmtId="0" fontId="12" fillId="6" borderId="4" xfId="0" applyFont="1" applyFill="1" applyBorder="1" applyAlignment="1">
      <alignment horizontal="center" vertical="center" shrinkToFit="1"/>
    </xf>
    <xf numFmtId="0" fontId="12" fillId="6" borderId="43" xfId="0" applyFont="1" applyFill="1" applyBorder="1" applyAlignment="1">
      <alignment horizontal="center" vertical="center" shrinkToFit="1"/>
    </xf>
    <xf numFmtId="0" fontId="14" fillId="5" borderId="106" xfId="0" applyFont="1" applyFill="1" applyBorder="1" applyAlignment="1">
      <alignment horizontal="center" vertical="center" shrinkToFit="1"/>
    </xf>
    <xf numFmtId="0" fontId="14" fillId="5" borderId="57" xfId="0" applyFont="1" applyFill="1" applyBorder="1" applyAlignment="1">
      <alignment horizontal="center" vertical="center" shrinkToFit="1"/>
    </xf>
    <xf numFmtId="0" fontId="14" fillId="5" borderId="107" xfId="0" applyFont="1" applyFill="1" applyBorder="1" applyAlignment="1">
      <alignment horizontal="center" vertical="center" shrinkToFit="1"/>
    </xf>
    <xf numFmtId="0" fontId="14" fillId="5" borderId="25" xfId="0" applyFont="1" applyFill="1" applyBorder="1" applyAlignment="1">
      <alignment horizontal="center" vertical="center" shrinkToFit="1"/>
    </xf>
    <xf numFmtId="0" fontId="14" fillId="5" borderId="23" xfId="0" applyFont="1" applyFill="1" applyBorder="1" applyAlignment="1">
      <alignment horizontal="center" vertical="center" shrinkToFit="1"/>
    </xf>
    <xf numFmtId="0" fontId="14" fillId="5" borderId="24" xfId="0" applyFont="1" applyFill="1" applyBorder="1" applyAlignment="1">
      <alignment horizontal="center" vertical="center" shrinkToFit="1"/>
    </xf>
    <xf numFmtId="0" fontId="14" fillId="5" borderId="26" xfId="0" applyFont="1" applyFill="1" applyBorder="1" applyAlignment="1">
      <alignment horizontal="center" vertical="center" shrinkToFit="1"/>
    </xf>
    <xf numFmtId="0" fontId="12" fillId="5" borderId="69" xfId="0" applyFont="1" applyFill="1" applyBorder="1" applyAlignment="1">
      <alignment horizontal="center" vertical="center" shrinkToFit="1"/>
    </xf>
    <xf numFmtId="0" fontId="12" fillId="5" borderId="59" xfId="0" applyFont="1" applyFill="1" applyBorder="1" applyAlignment="1">
      <alignment horizontal="center" vertical="center" shrinkToFit="1"/>
    </xf>
    <xf numFmtId="0" fontId="12" fillId="5" borderId="149" xfId="0" applyFont="1" applyFill="1" applyBorder="1" applyAlignment="1">
      <alignment horizontal="center" vertical="center" shrinkToFit="1"/>
    </xf>
    <xf numFmtId="0" fontId="12" fillId="5" borderId="103" xfId="0" applyFont="1" applyFill="1" applyBorder="1" applyAlignment="1">
      <alignment horizontal="distributed" vertical="center"/>
    </xf>
    <xf numFmtId="0" fontId="12" fillId="5" borderId="35" xfId="0" applyFont="1" applyFill="1" applyBorder="1" applyAlignment="1">
      <alignment horizontal="distributed" vertical="center"/>
    </xf>
    <xf numFmtId="0" fontId="12" fillId="5" borderId="45" xfId="0" applyFont="1" applyFill="1" applyBorder="1" applyAlignment="1">
      <alignment horizontal="distributed" vertical="center"/>
    </xf>
    <xf numFmtId="0" fontId="12" fillId="2" borderId="3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2" fillId="5" borderId="104" xfId="0" applyFont="1" applyFill="1" applyBorder="1" applyAlignment="1">
      <alignment horizontal="distributed" vertical="center" wrapText="1"/>
    </xf>
    <xf numFmtId="0" fontId="12" fillId="5" borderId="41" xfId="0" applyFont="1" applyFill="1" applyBorder="1" applyAlignment="1">
      <alignment horizontal="distributed" vertical="center"/>
    </xf>
    <xf numFmtId="0" fontId="12" fillId="5" borderId="42" xfId="0" applyFont="1" applyFill="1" applyBorder="1" applyAlignment="1">
      <alignment horizontal="distributed" vertical="center"/>
    </xf>
    <xf numFmtId="0" fontId="12" fillId="2" borderId="41"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2"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6" borderId="35"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3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49" fontId="11" fillId="2" borderId="2" xfId="0" applyNumberFormat="1" applyFont="1" applyFill="1" applyBorder="1" applyAlignment="1">
      <alignment horizontal="center" vertical="center"/>
    </xf>
    <xf numFmtId="0" fontId="12" fillId="5" borderId="2"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12" fillId="2" borderId="37" xfId="0" applyFont="1" applyFill="1" applyBorder="1" applyAlignment="1">
      <alignment horizontal="left" vertical="center"/>
    </xf>
    <xf numFmtId="0" fontId="12" fillId="2" borderId="43" xfId="0" applyFont="1" applyFill="1" applyBorder="1" applyAlignment="1">
      <alignment horizontal="left" vertical="center"/>
    </xf>
    <xf numFmtId="49" fontId="11" fillId="2" borderId="6" xfId="0" applyNumberFormat="1" applyFont="1" applyFill="1" applyBorder="1" applyAlignment="1">
      <alignment horizontal="center" vertical="center"/>
    </xf>
    <xf numFmtId="0" fontId="46" fillId="5" borderId="0" xfId="0" applyFont="1" applyFill="1" applyAlignment="1">
      <alignment horizontal="center" vertical="center"/>
    </xf>
    <xf numFmtId="0" fontId="47" fillId="5" borderId="30" xfId="0" applyFont="1" applyFill="1" applyBorder="1" applyAlignment="1">
      <alignment horizontal="center" vertical="center" textRotation="255" shrinkToFit="1"/>
    </xf>
    <xf numFmtId="0" fontId="47" fillId="5" borderId="31" xfId="0" applyFont="1" applyFill="1" applyBorder="1" applyAlignment="1">
      <alignment horizontal="center" vertical="center" textRotation="255" shrinkToFit="1"/>
    </xf>
    <xf numFmtId="0" fontId="47" fillId="5" borderId="29" xfId="0" applyFont="1" applyFill="1" applyBorder="1" applyAlignment="1">
      <alignment horizontal="center" vertical="center" textRotation="255" shrinkToFit="1"/>
    </xf>
    <xf numFmtId="0" fontId="47" fillId="5" borderId="10" xfId="0" applyFont="1" applyFill="1" applyBorder="1" applyAlignment="1">
      <alignment horizontal="center" vertical="center" textRotation="255" shrinkToFit="1"/>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0" fillId="5" borderId="0" xfId="0" applyFont="1" applyFill="1" applyBorder="1" applyAlignment="1">
      <alignment horizontal="left" vertical="top" wrapText="1"/>
    </xf>
    <xf numFmtId="0" fontId="15" fillId="5" borderId="36" xfId="0" applyFont="1" applyFill="1" applyBorder="1" applyAlignment="1">
      <alignment horizontal="left" vertical="center" wrapText="1"/>
    </xf>
    <xf numFmtId="0" fontId="15" fillId="5" borderId="37" xfId="0" applyFont="1" applyFill="1" applyBorder="1" applyAlignment="1">
      <alignment horizontal="left" vertical="center" wrapText="1"/>
    </xf>
    <xf numFmtId="0" fontId="15" fillId="5" borderId="38" xfId="0" applyFont="1" applyFill="1" applyBorder="1" applyAlignment="1">
      <alignment horizontal="left" vertical="center" wrapText="1"/>
    </xf>
    <xf numFmtId="0" fontId="14" fillId="2" borderId="14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1" fillId="6" borderId="18" xfId="0" applyFont="1" applyFill="1" applyBorder="1" applyAlignment="1">
      <alignment horizontal="center" vertical="center"/>
    </xf>
    <xf numFmtId="0" fontId="0" fillId="6" borderId="18" xfId="0" applyFont="1" applyFill="1" applyBorder="1" applyAlignment="1">
      <alignment vertical="center"/>
    </xf>
    <xf numFmtId="0" fontId="11" fillId="6" borderId="18" xfId="0" applyFont="1" applyFill="1" applyBorder="1" applyAlignment="1">
      <alignment vertical="center"/>
    </xf>
    <xf numFmtId="0" fontId="47" fillId="5" borderId="30" xfId="0" applyFont="1" applyFill="1" applyBorder="1" applyAlignment="1">
      <alignment vertical="center" textRotation="255"/>
    </xf>
    <xf numFmtId="0" fontId="47" fillId="5" borderId="31" xfId="0" applyFont="1" applyFill="1" applyBorder="1" applyAlignment="1">
      <alignment vertical="center" textRotation="255"/>
    </xf>
    <xf numFmtId="0" fontId="47" fillId="5" borderId="27" xfId="0" applyFont="1" applyFill="1" applyBorder="1" applyAlignment="1">
      <alignment vertical="center" textRotation="255"/>
    </xf>
    <xf numFmtId="0" fontId="47" fillId="5" borderId="28" xfId="0" applyFont="1" applyFill="1" applyBorder="1" applyAlignment="1">
      <alignment vertical="center" textRotation="255"/>
    </xf>
    <xf numFmtId="0" fontId="47" fillId="5" borderId="29" xfId="0" applyFont="1" applyFill="1" applyBorder="1" applyAlignment="1">
      <alignment vertical="center" textRotation="255"/>
    </xf>
    <xf numFmtId="0" fontId="47" fillId="5" borderId="10" xfId="0" applyFont="1" applyFill="1" applyBorder="1" applyAlignment="1">
      <alignment vertical="center" textRotation="255"/>
    </xf>
    <xf numFmtId="0" fontId="12" fillId="5" borderId="52" xfId="0" applyFont="1" applyFill="1" applyBorder="1" applyAlignment="1">
      <alignment horizontal="distributed" vertical="center"/>
    </xf>
    <xf numFmtId="0" fontId="12" fillId="5" borderId="55" xfId="0" applyFont="1" applyFill="1" applyBorder="1" applyAlignment="1">
      <alignment horizontal="distributed"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5" borderId="40" xfId="0" applyFont="1" applyFill="1" applyBorder="1" applyAlignment="1">
      <alignment horizontal="center" vertical="center" shrinkToFit="1"/>
    </xf>
    <xf numFmtId="0" fontId="12" fillId="5" borderId="41" xfId="0" applyFont="1" applyFill="1" applyBorder="1" applyAlignment="1">
      <alignment horizontal="center" vertical="center" shrinkToFit="1"/>
    </xf>
    <xf numFmtId="0" fontId="12" fillId="2" borderId="41" xfId="0" applyFont="1" applyFill="1" applyBorder="1" applyAlignment="1">
      <alignment horizontal="left" vertical="center" shrinkToFit="1"/>
    </xf>
    <xf numFmtId="0" fontId="12" fillId="2" borderId="42" xfId="0" applyFont="1" applyFill="1" applyBorder="1" applyAlignment="1">
      <alignment horizontal="left" vertical="center" shrinkToFit="1"/>
    </xf>
    <xf numFmtId="0" fontId="12" fillId="5" borderId="56" xfId="0" applyFont="1" applyFill="1" applyBorder="1" applyAlignment="1">
      <alignment horizontal="distributed" vertical="center"/>
    </xf>
    <xf numFmtId="0" fontId="12" fillId="2" borderId="2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2" xfId="0" applyFont="1" applyFill="1" applyBorder="1" applyAlignment="1">
      <alignment horizontal="left" vertical="center"/>
    </xf>
    <xf numFmtId="0" fontId="12" fillId="2" borderId="2" xfId="0" applyFont="1" applyFill="1" applyBorder="1" applyAlignment="1">
      <alignment horizontal="left" vertical="center"/>
    </xf>
    <xf numFmtId="0" fontId="12" fillId="2" borderId="6" xfId="0" applyFont="1" applyFill="1" applyBorder="1" applyAlignment="1">
      <alignment horizontal="left" vertical="center"/>
    </xf>
    <xf numFmtId="0" fontId="12" fillId="5" borderId="17" xfId="0" applyFont="1" applyFill="1" applyBorder="1" applyAlignment="1">
      <alignment horizontal="distributed" vertical="center"/>
    </xf>
    <xf numFmtId="0" fontId="12" fillId="5" borderId="4" xfId="0" applyFont="1" applyFill="1" applyBorder="1" applyAlignment="1">
      <alignment horizontal="distributed" vertical="center"/>
    </xf>
    <xf numFmtId="0" fontId="12" fillId="5" borderId="21" xfId="0" applyFont="1" applyFill="1" applyBorder="1" applyAlignment="1">
      <alignment horizontal="distributed" vertical="center"/>
    </xf>
    <xf numFmtId="0" fontId="12" fillId="5" borderId="16" xfId="0" applyFont="1" applyFill="1" applyBorder="1" applyAlignment="1">
      <alignment horizontal="distributed" vertical="center"/>
    </xf>
    <xf numFmtId="0" fontId="12" fillId="5" borderId="11" xfId="0" applyFont="1" applyFill="1" applyBorder="1" applyAlignment="1">
      <alignment horizontal="distributed" vertical="center"/>
    </xf>
    <xf numFmtId="0" fontId="12" fillId="5" borderId="10" xfId="0" applyFont="1" applyFill="1" applyBorder="1" applyAlignment="1">
      <alignment horizontal="distributed" vertical="center"/>
    </xf>
    <xf numFmtId="0" fontId="12" fillId="5" borderId="22" xfId="0" applyFont="1" applyFill="1" applyBorder="1" applyAlignment="1">
      <alignment horizontal="center" vertical="center"/>
    </xf>
    <xf numFmtId="0" fontId="20" fillId="0" borderId="0" xfId="3" applyFont="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center" vertical="center"/>
    </xf>
    <xf numFmtId="0" fontId="18" fillId="0" borderId="69" xfId="3" applyFont="1" applyFill="1" applyBorder="1" applyAlignment="1">
      <alignment horizontal="left" vertical="center" wrapText="1"/>
    </xf>
    <xf numFmtId="0" fontId="18" fillId="0" borderId="59" xfId="3" applyFont="1" applyFill="1" applyBorder="1" applyAlignment="1">
      <alignment horizontal="left" vertical="center" wrapText="1"/>
    </xf>
    <xf numFmtId="0" fontId="18" fillId="0" borderId="60" xfId="3" applyFont="1" applyFill="1" applyBorder="1" applyAlignment="1">
      <alignment horizontal="left" vertical="center" wrapText="1"/>
    </xf>
    <xf numFmtId="38" fontId="52" fillId="2" borderId="63" xfId="0" applyNumberFormat="1" applyFont="1" applyFill="1" applyBorder="1" applyAlignment="1">
      <alignment horizontal="right" vertical="center" shrinkToFit="1"/>
    </xf>
    <xf numFmtId="38" fontId="52" fillId="2" borderId="131" xfId="0" applyNumberFormat="1" applyFont="1" applyFill="1" applyBorder="1" applyAlignment="1">
      <alignment horizontal="right" vertical="center" shrinkToFit="1"/>
    </xf>
    <xf numFmtId="38" fontId="52" fillId="2" borderId="55" xfId="0" applyNumberFormat="1" applyFont="1" applyFill="1" applyBorder="1" applyAlignment="1">
      <alignment horizontal="right" vertical="center" shrinkToFit="1"/>
    </xf>
    <xf numFmtId="38" fontId="52" fillId="2" borderId="134" xfId="0" applyNumberFormat="1" applyFont="1" applyFill="1" applyBorder="1" applyAlignment="1">
      <alignment horizontal="right" vertical="center" shrinkToFit="1"/>
    </xf>
    <xf numFmtId="0" fontId="52" fillId="2" borderId="18" xfId="0" applyFont="1" applyFill="1" applyBorder="1" applyAlignment="1" applyProtection="1">
      <alignment horizontal="center" vertical="center" shrinkToFit="1"/>
      <protection locked="0"/>
    </xf>
    <xf numFmtId="0" fontId="52" fillId="5" borderId="105" xfId="0" applyFont="1" applyFill="1" applyBorder="1" applyAlignment="1">
      <alignment horizontal="center" vertical="center" shrinkToFit="1"/>
    </xf>
    <xf numFmtId="0" fontId="52" fillId="5" borderId="37" xfId="0" applyFont="1" applyFill="1" applyBorder="1" applyAlignment="1">
      <alignment horizontal="center" vertical="center" shrinkToFit="1"/>
    </xf>
    <xf numFmtId="38" fontId="52" fillId="5" borderId="135" xfId="6" applyNumberFormat="1" applyFont="1" applyFill="1" applyBorder="1" applyAlignment="1">
      <alignment horizontal="right" vertical="center" shrinkToFit="1"/>
    </xf>
    <xf numFmtId="38" fontId="52" fillId="5" borderId="136" xfId="6" applyNumberFormat="1" applyFont="1" applyFill="1" applyBorder="1" applyAlignment="1">
      <alignment horizontal="right" vertical="center" shrinkToFit="1"/>
    </xf>
    <xf numFmtId="38" fontId="52" fillId="5" borderId="137" xfId="6" applyNumberFormat="1" applyFont="1" applyFill="1" applyBorder="1" applyAlignment="1">
      <alignment horizontal="right" vertical="center" shrinkToFit="1"/>
    </xf>
    <xf numFmtId="38" fontId="52" fillId="5" borderId="38" xfId="6" applyNumberFormat="1" applyFont="1" applyFill="1" applyBorder="1" applyAlignment="1">
      <alignment horizontal="right" vertical="center" shrinkToFit="1"/>
    </xf>
    <xf numFmtId="38" fontId="52" fillId="5" borderId="50" xfId="6" applyNumberFormat="1" applyFont="1" applyFill="1" applyBorder="1" applyAlignment="1">
      <alignment horizontal="right" vertical="center" shrinkToFit="1"/>
    </xf>
    <xf numFmtId="38" fontId="52" fillId="5" borderId="138" xfId="6" applyNumberFormat="1" applyFont="1" applyFill="1" applyBorder="1" applyAlignment="1">
      <alignment horizontal="right" vertical="center" shrinkToFit="1"/>
    </xf>
    <xf numFmtId="0" fontId="51" fillId="5" borderId="4" xfId="0" applyFont="1" applyFill="1" applyBorder="1" applyAlignment="1">
      <alignment horizontal="center" vertical="distributed"/>
    </xf>
    <xf numFmtId="38" fontId="52" fillId="2" borderId="112" xfId="0" applyNumberFormat="1" applyFont="1" applyFill="1" applyBorder="1" applyAlignment="1">
      <alignment horizontal="right" vertical="center" shrinkToFit="1"/>
    </xf>
    <xf numFmtId="38" fontId="52" fillId="2" borderId="4" xfId="0" applyNumberFormat="1" applyFont="1" applyFill="1" applyBorder="1" applyAlignment="1">
      <alignment horizontal="right" vertical="center" shrinkToFit="1"/>
    </xf>
    <xf numFmtId="38" fontId="52" fillId="2" borderId="72" xfId="0" applyNumberFormat="1" applyFont="1" applyFill="1" applyBorder="1" applyAlignment="1">
      <alignment horizontal="right" vertical="center" shrinkToFit="1"/>
    </xf>
    <xf numFmtId="38" fontId="52" fillId="2" borderId="123" xfId="0" applyNumberFormat="1" applyFont="1" applyFill="1" applyBorder="1" applyAlignment="1">
      <alignment horizontal="right" vertical="center" shrinkToFit="1"/>
    </xf>
    <xf numFmtId="38" fontId="52" fillId="2" borderId="18" xfId="0" applyNumberFormat="1" applyFont="1" applyFill="1" applyBorder="1" applyAlignment="1">
      <alignment horizontal="right" vertical="center" shrinkToFit="1"/>
    </xf>
    <xf numFmtId="38" fontId="52" fillId="2" borderId="73" xfId="0" applyNumberFormat="1" applyFont="1" applyFill="1" applyBorder="1" applyAlignment="1">
      <alignment horizontal="right" vertical="center" shrinkToFit="1"/>
    </xf>
    <xf numFmtId="38" fontId="52" fillId="5" borderId="129" xfId="6" applyNumberFormat="1" applyFont="1" applyFill="1" applyBorder="1" applyAlignment="1" applyProtection="1">
      <alignment horizontal="right" vertical="center" shrinkToFit="1"/>
      <protection locked="0"/>
    </xf>
    <xf numFmtId="38" fontId="52" fillId="5" borderId="130" xfId="6" applyNumberFormat="1" applyFont="1" applyFill="1" applyBorder="1" applyAlignment="1" applyProtection="1">
      <alignment horizontal="right" vertical="center" shrinkToFit="1"/>
      <protection locked="0"/>
    </xf>
    <xf numFmtId="38" fontId="52" fillId="5" borderId="132" xfId="6" applyNumberFormat="1" applyFont="1" applyFill="1" applyBorder="1" applyAlignment="1" applyProtection="1">
      <alignment horizontal="right" vertical="center" shrinkToFit="1"/>
      <protection locked="0"/>
    </xf>
    <xf numFmtId="38" fontId="52" fillId="5" borderId="133" xfId="6" applyNumberFormat="1" applyFont="1" applyFill="1" applyBorder="1" applyAlignment="1" applyProtection="1">
      <alignment horizontal="right" vertical="center" shrinkToFit="1"/>
      <protection locked="0"/>
    </xf>
    <xf numFmtId="38" fontId="52" fillId="2" borderId="22" xfId="6" applyNumberFormat="1" applyFont="1" applyFill="1" applyBorder="1" applyAlignment="1" applyProtection="1">
      <alignment horizontal="right" vertical="center" shrinkToFit="1"/>
      <protection locked="0"/>
    </xf>
    <xf numFmtId="38" fontId="52" fillId="2" borderId="2" xfId="6" applyNumberFormat="1" applyFont="1" applyFill="1" applyBorder="1" applyAlignment="1" applyProtection="1">
      <alignment horizontal="right" vertical="center" shrinkToFit="1"/>
      <protection locked="0"/>
    </xf>
    <xf numFmtId="38" fontId="52" fillId="2" borderId="19" xfId="6" applyNumberFormat="1" applyFont="1" applyFill="1" applyBorder="1" applyAlignment="1" applyProtection="1">
      <alignment horizontal="right" vertical="center" shrinkToFit="1"/>
      <protection locked="0"/>
    </xf>
    <xf numFmtId="38" fontId="52" fillId="2" borderId="6" xfId="6" applyNumberFormat="1" applyFont="1" applyFill="1" applyBorder="1" applyAlignment="1" applyProtection="1">
      <alignment horizontal="right" vertical="center" shrinkToFit="1"/>
      <protection locked="0"/>
    </xf>
    <xf numFmtId="0" fontId="51" fillId="5" borderId="22" xfId="0" applyFont="1" applyFill="1" applyBorder="1" applyAlignment="1">
      <alignment horizontal="center" vertical="center"/>
    </xf>
    <xf numFmtId="0" fontId="51" fillId="5" borderId="2" xfId="0" applyFont="1" applyFill="1" applyBorder="1" applyAlignment="1">
      <alignment horizontal="center" vertical="center"/>
    </xf>
    <xf numFmtId="38" fontId="52" fillId="0" borderId="124" xfId="6" applyNumberFormat="1" applyFont="1" applyFill="1" applyBorder="1" applyAlignment="1">
      <alignment horizontal="right" vertical="center" shrinkToFit="1"/>
    </xf>
    <xf numFmtId="38" fontId="52" fillId="0" borderId="2" xfId="6" applyNumberFormat="1" applyFont="1" applyFill="1" applyBorder="1" applyAlignment="1">
      <alignment horizontal="right" vertical="center" shrinkToFit="1"/>
    </xf>
    <xf numFmtId="38" fontId="52" fillId="0" borderId="82" xfId="6" applyNumberFormat="1" applyFont="1" applyFill="1" applyBorder="1" applyAlignment="1">
      <alignment horizontal="right" vertical="center" shrinkToFit="1"/>
    </xf>
    <xf numFmtId="38" fontId="52" fillId="0" borderId="19" xfId="6" applyNumberFormat="1" applyFont="1" applyFill="1" applyBorder="1" applyAlignment="1">
      <alignment horizontal="right" vertical="center" shrinkToFit="1"/>
    </xf>
    <xf numFmtId="38" fontId="52" fillId="0" borderId="22" xfId="6" applyNumberFormat="1" applyFont="1" applyFill="1" applyBorder="1" applyAlignment="1">
      <alignment horizontal="right" vertical="center" shrinkToFit="1"/>
    </xf>
    <xf numFmtId="38" fontId="52" fillId="2" borderId="17" xfId="6" applyNumberFormat="1" applyFont="1" applyFill="1" applyBorder="1" applyAlignment="1" applyProtection="1">
      <alignment horizontal="right" vertical="center" shrinkToFit="1"/>
      <protection locked="0"/>
    </xf>
    <xf numFmtId="38" fontId="52" fillId="2" borderId="4" xfId="6" applyNumberFormat="1" applyFont="1" applyFill="1" applyBorder="1" applyAlignment="1" applyProtection="1">
      <alignment horizontal="right" vertical="center" shrinkToFit="1"/>
      <protection locked="0"/>
    </xf>
    <xf numFmtId="38" fontId="52" fillId="2" borderId="21" xfId="6" applyNumberFormat="1" applyFont="1" applyFill="1" applyBorder="1" applyAlignment="1" applyProtection="1">
      <alignment horizontal="right" vertical="center" shrinkToFit="1"/>
      <protection locked="0"/>
    </xf>
    <xf numFmtId="38" fontId="52" fillId="2" borderId="1" xfId="6" applyNumberFormat="1" applyFont="1" applyFill="1" applyBorder="1" applyAlignment="1" applyProtection="1">
      <alignment horizontal="right" vertical="center" shrinkToFit="1"/>
      <protection locked="0"/>
    </xf>
    <xf numFmtId="38" fontId="52" fillId="2" borderId="0" xfId="6" applyNumberFormat="1" applyFont="1" applyFill="1" applyBorder="1" applyAlignment="1" applyProtection="1">
      <alignment horizontal="right" vertical="center" shrinkToFit="1"/>
      <protection locked="0"/>
    </xf>
    <xf numFmtId="38" fontId="52" fillId="2" borderId="28" xfId="6" applyNumberFormat="1" applyFont="1" applyFill="1" applyBorder="1" applyAlignment="1" applyProtection="1">
      <alignment horizontal="right" vertical="center" shrinkToFit="1"/>
      <protection locked="0"/>
    </xf>
    <xf numFmtId="38" fontId="52" fillId="2" borderId="32" xfId="6" applyNumberFormat="1" applyFont="1" applyFill="1" applyBorder="1" applyAlignment="1" applyProtection="1">
      <alignment horizontal="right" vertical="center" shrinkToFit="1"/>
      <protection locked="0"/>
    </xf>
    <xf numFmtId="38" fontId="52" fillId="2" borderId="18" xfId="6" applyNumberFormat="1" applyFont="1" applyFill="1" applyBorder="1" applyAlignment="1" applyProtection="1">
      <alignment horizontal="right" vertical="center" shrinkToFit="1"/>
      <protection locked="0"/>
    </xf>
    <xf numFmtId="38" fontId="52" fillId="2" borderId="33" xfId="6" applyNumberFormat="1" applyFont="1" applyFill="1" applyBorder="1" applyAlignment="1" applyProtection="1">
      <alignment horizontal="right" vertical="center" shrinkToFit="1"/>
      <protection locked="0"/>
    </xf>
    <xf numFmtId="38" fontId="52" fillId="2" borderId="8" xfId="6" applyNumberFormat="1" applyFont="1" applyFill="1" applyBorder="1" applyAlignment="1" applyProtection="1">
      <alignment horizontal="right" vertical="center" shrinkToFit="1"/>
      <protection locked="0"/>
    </xf>
    <xf numFmtId="38" fontId="52" fillId="2" borderId="7" xfId="6" applyNumberFormat="1" applyFont="1" applyFill="1" applyBorder="1" applyAlignment="1" applyProtection="1">
      <alignment horizontal="right" vertical="center" shrinkToFit="1"/>
      <protection locked="0"/>
    </xf>
    <xf numFmtId="38" fontId="52" fillId="2" borderId="39" xfId="6" applyNumberFormat="1" applyFont="1" applyFill="1" applyBorder="1" applyAlignment="1" applyProtection="1">
      <alignment horizontal="right" vertical="center" shrinkToFit="1"/>
      <protection locked="0"/>
    </xf>
    <xf numFmtId="0" fontId="51" fillId="5" borderId="148" xfId="0" applyFont="1" applyFill="1" applyBorder="1" applyAlignment="1">
      <alignment horizontal="left" vertical="center"/>
    </xf>
    <xf numFmtId="0" fontId="51" fillId="5" borderId="116" xfId="0" applyFont="1" applyFill="1" applyBorder="1" applyAlignment="1">
      <alignment horizontal="left" vertical="center"/>
    </xf>
    <xf numFmtId="38" fontId="52" fillId="2" borderId="117" xfId="6" applyNumberFormat="1" applyFont="1" applyFill="1" applyBorder="1" applyAlignment="1" applyProtection="1">
      <alignment horizontal="right" vertical="center" shrinkToFit="1"/>
      <protection locked="0"/>
    </xf>
    <xf numFmtId="38" fontId="52" fillId="2" borderId="116" xfId="6" applyNumberFormat="1" applyFont="1" applyFill="1" applyBorder="1" applyAlignment="1" applyProtection="1">
      <alignment horizontal="right" vertical="center" shrinkToFit="1"/>
      <protection locked="0"/>
    </xf>
    <xf numFmtId="38" fontId="52" fillId="2" borderId="118" xfId="6" applyNumberFormat="1" applyFont="1" applyFill="1" applyBorder="1" applyAlignment="1" applyProtection="1">
      <alignment horizontal="right" vertical="center" shrinkToFit="1"/>
      <protection locked="0"/>
    </xf>
    <xf numFmtId="0" fontId="51" fillId="5" borderId="116" xfId="0" applyFont="1" applyFill="1" applyBorder="1" applyAlignment="1">
      <alignment horizontal="left" vertical="center" wrapText="1"/>
    </xf>
    <xf numFmtId="0" fontId="50" fillId="5" borderId="108" xfId="0" applyFont="1" applyFill="1" applyBorder="1" applyAlignment="1">
      <alignment horizontal="center" vertical="distributed" textRotation="255" indent="2"/>
    </xf>
    <xf numFmtId="0" fontId="50" fillId="5" borderId="113" xfId="0" applyFont="1" applyFill="1" applyBorder="1" applyAlignment="1">
      <alignment horizontal="center" vertical="distributed" textRotation="255" indent="2"/>
    </xf>
    <xf numFmtId="0" fontId="50" fillId="5" borderId="127" xfId="0" applyFont="1" applyFill="1" applyBorder="1" applyAlignment="1">
      <alignment horizontal="center" vertical="distributed" textRotation="255" indent="2"/>
    </xf>
    <xf numFmtId="0" fontId="51" fillId="5" borderId="47" xfId="0" applyFont="1" applyFill="1" applyBorder="1" applyAlignment="1">
      <alignment horizontal="left" vertical="center" wrapText="1"/>
    </xf>
    <xf numFmtId="0" fontId="51" fillId="5" borderId="109" xfId="0" applyFont="1" applyFill="1" applyBorder="1" applyAlignment="1">
      <alignment horizontal="left" vertical="center" wrapText="1"/>
    </xf>
    <xf numFmtId="38" fontId="52" fillId="2" borderId="110" xfId="6" applyNumberFormat="1" applyFont="1" applyFill="1" applyBorder="1" applyAlignment="1" applyProtection="1">
      <alignment horizontal="right" vertical="center" shrinkToFit="1"/>
      <protection locked="0"/>
    </xf>
    <xf numFmtId="38" fontId="52" fillId="2" borderId="109" xfId="6" applyNumberFormat="1" applyFont="1" applyFill="1" applyBorder="1" applyAlignment="1" applyProtection="1">
      <alignment horizontal="right" vertical="center" shrinkToFit="1"/>
      <protection locked="0"/>
    </xf>
    <xf numFmtId="38" fontId="52" fillId="2" borderId="111" xfId="6" applyNumberFormat="1" applyFont="1" applyFill="1" applyBorder="1" applyAlignment="1" applyProtection="1">
      <alignment horizontal="right" vertical="center" shrinkToFit="1"/>
      <protection locked="0"/>
    </xf>
    <xf numFmtId="38" fontId="52" fillId="2" borderId="112" xfId="6" applyNumberFormat="1" applyFont="1" applyFill="1" applyBorder="1" applyAlignment="1" applyProtection="1">
      <alignment horizontal="right" vertical="center" shrinkToFit="1"/>
      <protection locked="0"/>
    </xf>
    <xf numFmtId="38" fontId="52" fillId="2" borderId="114" xfId="6" applyNumberFormat="1" applyFont="1" applyFill="1" applyBorder="1" applyAlignment="1" applyProtection="1">
      <alignment horizontal="right" vertical="center" shrinkToFit="1"/>
      <protection locked="0"/>
    </xf>
    <xf numFmtId="38" fontId="52" fillId="2" borderId="123" xfId="6" applyNumberFormat="1" applyFont="1" applyFill="1" applyBorder="1" applyAlignment="1" applyProtection="1">
      <alignment horizontal="right" vertical="center" shrinkToFit="1"/>
      <protection locked="0"/>
    </xf>
    <xf numFmtId="0" fontId="51" fillId="5" borderId="120" xfId="0" applyFont="1" applyFill="1" applyBorder="1" applyAlignment="1">
      <alignment horizontal="left" vertical="center"/>
    </xf>
    <xf numFmtId="38" fontId="52" fillId="2" borderId="121" xfId="0" applyNumberFormat="1" applyFont="1" applyFill="1" applyBorder="1" applyAlignment="1">
      <alignment horizontal="right" vertical="center" shrinkToFit="1"/>
    </xf>
    <xf numFmtId="38" fontId="52" fillId="2" borderId="120" xfId="0" applyNumberFormat="1" applyFont="1" applyFill="1" applyBorder="1" applyAlignment="1">
      <alignment horizontal="right" vertical="center" shrinkToFit="1"/>
    </xf>
    <xf numFmtId="38" fontId="52" fillId="2" borderId="122" xfId="0" applyNumberFormat="1" applyFont="1" applyFill="1" applyBorder="1" applyAlignment="1">
      <alignment horizontal="right" vertical="center" shrinkToFit="1"/>
    </xf>
    <xf numFmtId="0" fontId="51" fillId="5" borderId="2" xfId="0" applyFont="1" applyFill="1" applyBorder="1" applyAlignment="1">
      <alignment horizontal="left" vertical="center"/>
    </xf>
    <xf numFmtId="38" fontId="52" fillId="2" borderId="124" xfId="0" applyNumberFormat="1" applyFont="1" applyFill="1" applyBorder="1" applyAlignment="1">
      <alignment horizontal="right" vertical="center" shrinkToFit="1"/>
    </xf>
    <xf numFmtId="38" fontId="52" fillId="2" borderId="2" xfId="0" applyNumberFormat="1" applyFont="1" applyFill="1" applyBorder="1" applyAlignment="1">
      <alignment horizontal="right" vertical="center" shrinkToFit="1"/>
    </xf>
    <xf numFmtId="38" fontId="52" fillId="2" borderId="82" xfId="0" applyNumberFormat="1" applyFont="1" applyFill="1" applyBorder="1" applyAlignment="1">
      <alignment horizontal="right" vertical="center" shrinkToFit="1"/>
    </xf>
    <xf numFmtId="38" fontId="52" fillId="2" borderId="124" xfId="6" applyNumberFormat="1" applyFont="1" applyFill="1" applyBorder="1" applyAlignment="1" applyProtection="1">
      <alignment horizontal="right" vertical="center" shrinkToFit="1"/>
      <protection locked="0"/>
    </xf>
    <xf numFmtId="0" fontId="51" fillId="5" borderId="2" xfId="0" applyFont="1" applyFill="1" applyBorder="1" applyAlignment="1">
      <alignment horizontal="left" vertical="center" wrapText="1"/>
    </xf>
    <xf numFmtId="38" fontId="52" fillId="2" borderId="82" xfId="6" applyNumberFormat="1" applyFont="1" applyFill="1" applyBorder="1" applyAlignment="1" applyProtection="1">
      <alignment horizontal="right" vertical="center" shrinkToFit="1"/>
      <protection locked="0"/>
    </xf>
    <xf numFmtId="38" fontId="52" fillId="5" borderId="125" xfId="6" applyNumberFormat="1" applyFont="1" applyFill="1" applyBorder="1" applyAlignment="1" applyProtection="1">
      <alignment horizontal="right" vertical="center" shrinkToFit="1"/>
      <protection locked="0"/>
    </xf>
    <xf numFmtId="38" fontId="52" fillId="5" borderId="126" xfId="6" applyNumberFormat="1" applyFont="1" applyFill="1" applyBorder="1" applyAlignment="1" applyProtection="1">
      <alignment horizontal="right" vertical="center" shrinkToFit="1"/>
      <protection locked="0"/>
    </xf>
    <xf numFmtId="0" fontId="12" fillId="5" borderId="38" xfId="0" applyFont="1" applyFill="1" applyBorder="1" applyAlignment="1">
      <alignment horizontal="distributed" vertical="center" wrapText="1"/>
    </xf>
    <xf numFmtId="0" fontId="53" fillId="5" borderId="69" xfId="0" applyFont="1" applyFill="1" applyBorder="1" applyAlignment="1">
      <alignment horizontal="center" vertical="center" shrinkToFit="1"/>
    </xf>
    <xf numFmtId="0" fontId="53" fillId="5" borderId="59" xfId="0" applyFont="1" applyFill="1" applyBorder="1" applyAlignment="1">
      <alignment horizontal="center" vertical="center" shrinkToFit="1"/>
    </xf>
    <xf numFmtId="0" fontId="53" fillId="5" borderId="60" xfId="0" applyFont="1" applyFill="1" applyBorder="1" applyAlignment="1">
      <alignment horizontal="center" vertical="center" shrinkToFit="1"/>
    </xf>
    <xf numFmtId="0" fontId="50" fillId="5" borderId="106" xfId="0" applyFont="1" applyFill="1" applyBorder="1" applyAlignment="1">
      <alignment horizontal="center" vertical="center" shrinkToFit="1"/>
    </xf>
    <xf numFmtId="0" fontId="50" fillId="5" borderId="57" xfId="0" applyFont="1" applyFill="1" applyBorder="1" applyAlignment="1">
      <alignment horizontal="center" vertical="center" shrinkToFit="1"/>
    </xf>
    <xf numFmtId="0" fontId="50" fillId="5" borderId="107" xfId="0" applyFont="1" applyFill="1" applyBorder="1" applyAlignment="1">
      <alignment horizontal="center" vertical="center" shrinkToFit="1"/>
    </xf>
    <xf numFmtId="0" fontId="50" fillId="5" borderId="25" xfId="0" applyFont="1" applyFill="1" applyBorder="1" applyAlignment="1">
      <alignment horizontal="center" vertical="center" shrinkToFit="1"/>
    </xf>
    <xf numFmtId="0" fontId="50" fillId="5" borderId="23" xfId="0" applyFont="1" applyFill="1" applyBorder="1" applyAlignment="1">
      <alignment horizontal="center" vertical="center" shrinkToFit="1"/>
    </xf>
    <xf numFmtId="0" fontId="50" fillId="5" borderId="24" xfId="0" applyFont="1" applyFill="1" applyBorder="1" applyAlignment="1">
      <alignment horizontal="center" vertical="center" shrinkToFit="1"/>
    </xf>
    <xf numFmtId="0" fontId="50" fillId="5" borderId="26" xfId="0" applyFont="1" applyFill="1" applyBorder="1" applyAlignment="1">
      <alignment horizontal="center" vertical="center" shrinkToFit="1"/>
    </xf>
    <xf numFmtId="0" fontId="12" fillId="5" borderId="19" xfId="0" applyFont="1" applyFill="1" applyBorder="1" applyAlignment="1">
      <alignment horizontal="distributed" vertical="center"/>
    </xf>
    <xf numFmtId="0" fontId="12" fillId="5" borderId="3" xfId="0" applyFont="1" applyFill="1" applyBorder="1" applyAlignment="1">
      <alignment horizontal="distributed" vertical="center"/>
    </xf>
    <xf numFmtId="0" fontId="12" fillId="5" borderId="44" xfId="0" applyFont="1" applyFill="1" applyBorder="1" applyAlignment="1">
      <alignment horizontal="distributed" vertical="center"/>
    </xf>
    <xf numFmtId="0" fontId="9" fillId="0" borderId="17" xfId="8" applyFont="1" applyFill="1" applyBorder="1" applyAlignment="1" applyProtection="1">
      <alignment horizontal="center" vertical="center" wrapText="1"/>
    </xf>
    <xf numFmtId="0" fontId="9" fillId="0" borderId="4" xfId="8" applyFont="1" applyFill="1" applyBorder="1" applyAlignment="1" applyProtection="1">
      <alignment horizontal="center" vertical="center" wrapText="1"/>
    </xf>
    <xf numFmtId="0" fontId="8" fillId="0" borderId="4" xfId="8" applyFill="1" applyBorder="1" applyAlignment="1" applyProtection="1">
      <alignment horizontal="center" vertical="center" wrapText="1"/>
    </xf>
    <xf numFmtId="0" fontId="8" fillId="0" borderId="21" xfId="8" applyFill="1" applyBorder="1" applyAlignment="1" applyProtection="1">
      <alignment horizontal="center" vertical="center" wrapText="1"/>
    </xf>
    <xf numFmtId="0" fontId="9" fillId="0" borderId="32" xfId="8" applyFont="1" applyFill="1" applyBorder="1" applyAlignment="1" applyProtection="1">
      <alignment horizontal="center" vertical="center" wrapText="1"/>
    </xf>
    <xf numFmtId="0" fontId="9" fillId="0" borderId="18" xfId="8" applyFont="1" applyFill="1" applyBorder="1" applyAlignment="1" applyProtection="1">
      <alignment horizontal="center" vertical="center" wrapText="1"/>
    </xf>
    <xf numFmtId="0" fontId="8" fillId="0" borderId="18" xfId="8" applyFill="1" applyBorder="1" applyAlignment="1" applyProtection="1">
      <alignment horizontal="center" vertical="center" wrapText="1"/>
    </xf>
    <xf numFmtId="0" fontId="8" fillId="0" borderId="33" xfId="8" applyFill="1" applyBorder="1" applyAlignment="1" applyProtection="1">
      <alignment horizontal="center" vertical="center" wrapText="1"/>
    </xf>
    <xf numFmtId="0" fontId="9" fillId="0" borderId="22" xfId="8" applyFont="1" applyFill="1" applyBorder="1" applyAlignment="1" applyProtection="1">
      <alignment horizontal="center" vertical="center" wrapText="1"/>
    </xf>
    <xf numFmtId="0" fontId="8" fillId="0" borderId="19" xfId="8" applyFill="1" applyBorder="1" applyAlignment="1" applyProtection="1">
      <alignment vertical="center" wrapText="1"/>
    </xf>
    <xf numFmtId="38" fontId="36" fillId="0" borderId="22" xfId="9" applyFont="1" applyFill="1" applyBorder="1" applyAlignment="1" applyProtection="1">
      <alignment horizontal="right" vertical="center" wrapText="1"/>
    </xf>
    <xf numFmtId="0" fontId="8" fillId="0" borderId="82" xfId="8" applyFill="1" applyBorder="1" applyAlignment="1">
      <alignment vertical="center" wrapText="1"/>
    </xf>
    <xf numFmtId="38" fontId="28" fillId="0" borderId="17" xfId="9" applyFont="1" applyFill="1" applyBorder="1" applyAlignment="1" applyProtection="1">
      <alignment horizontal="center" wrapText="1"/>
    </xf>
    <xf numFmtId="0" fontId="8" fillId="0" borderId="72" xfId="8" applyFill="1" applyBorder="1" applyAlignment="1">
      <alignment wrapText="1"/>
    </xf>
    <xf numFmtId="0" fontId="8" fillId="0" borderId="1" xfId="8" applyFill="1" applyBorder="1" applyAlignment="1">
      <alignment wrapText="1"/>
    </xf>
    <xf numFmtId="0" fontId="8" fillId="0" borderId="85" xfId="8" applyFill="1" applyBorder="1" applyAlignment="1">
      <alignment wrapText="1"/>
    </xf>
    <xf numFmtId="38" fontId="37" fillId="0" borderId="93" xfId="9" applyFont="1" applyFill="1" applyBorder="1" applyAlignment="1" applyProtection="1">
      <alignment vertical="center"/>
    </xf>
    <xf numFmtId="38" fontId="37" fillId="0" borderId="94" xfId="9" applyFont="1" applyFill="1" applyBorder="1" applyAlignment="1" applyProtection="1">
      <alignment vertical="center"/>
    </xf>
    <xf numFmtId="38" fontId="8" fillId="4" borderId="32" xfId="9" applyFont="1" applyFill="1" applyBorder="1" applyAlignment="1" applyProtection="1">
      <alignment vertical="center"/>
      <protection locked="0"/>
    </xf>
    <xf numFmtId="38" fontId="8" fillId="4" borderId="33" xfId="9" applyFont="1" applyFill="1" applyBorder="1" applyAlignment="1" applyProtection="1">
      <alignment vertical="center"/>
      <protection locked="0"/>
    </xf>
    <xf numFmtId="38" fontId="8" fillId="4" borderId="22" xfId="9" applyFont="1" applyFill="1" applyBorder="1" applyAlignment="1" applyProtection="1">
      <alignment vertical="center"/>
      <protection locked="0"/>
    </xf>
    <xf numFmtId="38" fontId="8" fillId="4" borderId="19" xfId="9" applyFont="1" applyFill="1" applyBorder="1" applyAlignment="1" applyProtection="1">
      <alignment vertical="center"/>
      <protection locked="0"/>
    </xf>
    <xf numFmtId="38" fontId="8" fillId="4" borderId="22" xfId="9" applyFont="1" applyFill="1" applyBorder="1" applyAlignment="1" applyProtection="1">
      <alignment horizontal="right" vertical="center"/>
      <protection locked="0"/>
    </xf>
    <xf numFmtId="38" fontId="8" fillId="4" borderId="19" xfId="9" applyFont="1" applyFill="1" applyBorder="1" applyAlignment="1" applyProtection="1">
      <alignment horizontal="right" vertical="center"/>
      <protection locked="0"/>
    </xf>
    <xf numFmtId="181" fontId="8" fillId="3" borderId="56" xfId="8" applyNumberFormat="1" applyFill="1" applyBorder="1" applyAlignment="1" applyProtection="1">
      <alignment vertical="center"/>
      <protection locked="0"/>
    </xf>
    <xf numFmtId="0" fontId="28" fillId="0" borderId="0" xfId="8" applyFont="1" applyFill="1" applyAlignment="1" applyProtection="1">
      <alignment vertical="center" wrapText="1"/>
    </xf>
    <xf numFmtId="0" fontId="8" fillId="0" borderId="0" xfId="8" applyFill="1" applyAlignment="1">
      <alignment vertical="center" wrapText="1"/>
    </xf>
    <xf numFmtId="0" fontId="8" fillId="0" borderId="0" xfId="8" applyFill="1" applyBorder="1" applyAlignment="1" applyProtection="1">
      <alignment vertical="center"/>
    </xf>
    <xf numFmtId="0" fontId="32" fillId="0" borderId="1" xfId="8" applyFont="1" applyFill="1" applyBorder="1" applyAlignment="1" applyProtection="1">
      <alignment horizontal="center" vertical="center" wrapText="1"/>
    </xf>
    <xf numFmtId="0" fontId="32" fillId="0" borderId="32" xfId="8" applyFont="1" applyFill="1" applyBorder="1" applyAlignment="1" applyProtection="1">
      <alignment horizontal="center" vertical="center" wrapText="1"/>
    </xf>
    <xf numFmtId="0" fontId="28" fillId="0" borderId="84" xfId="8" applyFont="1" applyFill="1" applyBorder="1" applyAlignment="1" applyProtection="1">
      <alignment horizontal="center" vertical="center" wrapText="1"/>
    </xf>
    <xf numFmtId="0" fontId="28" fillId="0" borderId="83" xfId="8" applyFont="1" applyFill="1" applyBorder="1" applyAlignment="1" applyProtection="1">
      <alignment horizontal="center" vertical="center" wrapText="1"/>
    </xf>
    <xf numFmtId="0" fontId="8" fillId="0" borderId="55" xfId="8" applyFill="1" applyBorder="1" applyAlignment="1" applyProtection="1">
      <alignment horizontal="center" vertical="center" wrapText="1"/>
    </xf>
    <xf numFmtId="0" fontId="9" fillId="0" borderId="0" xfId="8" applyFont="1" applyFill="1" applyBorder="1" applyAlignment="1" applyProtection="1">
      <alignment vertical="center" wrapText="1"/>
    </xf>
    <xf numFmtId="0" fontId="9" fillId="0" borderId="18" xfId="8" applyFont="1" applyFill="1" applyBorder="1" applyAlignment="1" applyProtection="1">
      <alignment vertical="center" wrapText="1"/>
    </xf>
    <xf numFmtId="0" fontId="8" fillId="0" borderId="18" xfId="8" applyFill="1" applyBorder="1" applyAlignment="1" applyProtection="1">
      <alignment vertical="center"/>
    </xf>
    <xf numFmtId="38" fontId="8" fillId="4" borderId="17" xfId="9" applyFont="1" applyFill="1" applyBorder="1" applyAlignment="1" applyProtection="1">
      <alignment vertical="center"/>
      <protection locked="0"/>
    </xf>
    <xf numFmtId="38" fontId="8" fillId="4" borderId="21" xfId="9" applyFont="1" applyFill="1" applyBorder="1" applyAlignment="1" applyProtection="1">
      <alignment vertical="center"/>
      <protection locked="0"/>
    </xf>
    <xf numFmtId="0" fontId="8" fillId="0" borderId="72" xfId="8" applyFill="1" applyBorder="1" applyAlignment="1">
      <alignment vertical="center" wrapText="1"/>
    </xf>
    <xf numFmtId="0" fontId="8" fillId="0" borderId="1" xfId="8" applyFill="1" applyBorder="1" applyAlignment="1">
      <alignment vertical="center" wrapText="1"/>
    </xf>
    <xf numFmtId="0" fontId="8" fillId="0" borderId="85" xfId="8" applyFill="1" applyBorder="1" applyAlignment="1">
      <alignment vertical="center" wrapText="1"/>
    </xf>
    <xf numFmtId="0" fontId="8" fillId="0" borderId="32" xfId="8" applyFill="1" applyBorder="1" applyAlignment="1">
      <alignment vertical="center" wrapText="1"/>
    </xf>
    <xf numFmtId="0" fontId="8" fillId="0" borderId="73" xfId="8" applyFill="1" applyBorder="1" applyAlignment="1">
      <alignment vertical="center" wrapText="1"/>
    </xf>
    <xf numFmtId="0" fontId="31" fillId="0" borderId="21" xfId="8" applyFont="1" applyFill="1" applyBorder="1" applyAlignment="1" applyProtection="1">
      <alignment horizontal="center" vertical="center" wrapText="1"/>
      <protection locked="0"/>
    </xf>
    <xf numFmtId="0" fontId="31" fillId="0" borderId="28" xfId="8" applyFont="1" applyFill="1" applyBorder="1" applyAlignment="1" applyProtection="1">
      <alignment horizontal="center" vertical="center" wrapText="1"/>
      <protection locked="0"/>
    </xf>
    <xf numFmtId="0" fontId="31" fillId="0" borderId="33" xfId="8" applyFont="1" applyFill="1" applyBorder="1" applyAlignment="1" applyProtection="1">
      <alignment horizontal="center" vertical="center" wrapText="1"/>
      <protection locked="0"/>
    </xf>
    <xf numFmtId="0" fontId="31" fillId="0" borderId="63" xfId="8" applyFont="1" applyFill="1" applyBorder="1" applyAlignment="1" applyProtection="1">
      <alignment horizontal="center" vertical="center" wrapText="1"/>
      <protection locked="0"/>
    </xf>
    <xf numFmtId="0" fontId="31" fillId="0" borderId="83" xfId="8" applyFont="1" applyFill="1" applyBorder="1" applyAlignment="1" applyProtection="1">
      <alignment horizontal="center" vertical="center" wrapText="1"/>
      <protection locked="0"/>
    </xf>
    <xf numFmtId="0" fontId="31" fillId="0" borderId="55" xfId="8" applyFont="1" applyFill="1" applyBorder="1" applyAlignment="1" applyProtection="1">
      <alignment horizontal="center" vertical="center" wrapText="1"/>
      <protection locked="0"/>
    </xf>
    <xf numFmtId="0" fontId="9" fillId="0" borderId="63" xfId="8" applyFont="1" applyFill="1" applyBorder="1" applyAlignment="1" applyProtection="1">
      <alignment horizontal="center" vertical="center" wrapText="1"/>
    </xf>
    <xf numFmtId="0" fontId="9" fillId="0" borderId="83" xfId="8" applyFont="1" applyFill="1" applyBorder="1" applyAlignment="1" applyProtection="1">
      <alignment horizontal="center" vertical="center" wrapText="1"/>
    </xf>
    <xf numFmtId="0" fontId="9" fillId="0" borderId="55" xfId="8" applyFont="1" applyFill="1" applyBorder="1" applyAlignment="1" applyProtection="1">
      <alignment horizontal="center" vertical="center" wrapText="1"/>
    </xf>
    <xf numFmtId="0" fontId="29" fillId="0" borderId="22" xfId="8" applyFont="1" applyFill="1" applyBorder="1" applyAlignment="1" applyProtection="1">
      <alignment horizontal="center" vertical="center"/>
    </xf>
    <xf numFmtId="0" fontId="29" fillId="0" borderId="19" xfId="8" applyFont="1" applyFill="1" applyBorder="1" applyAlignment="1" applyProtection="1">
      <alignment horizontal="center" vertical="center"/>
    </xf>
    <xf numFmtId="0" fontId="30" fillId="0" borderId="0" xfId="8" applyFont="1" applyFill="1" applyAlignment="1" applyProtection="1">
      <alignment horizontal="right" shrinkToFit="1"/>
    </xf>
    <xf numFmtId="38" fontId="26" fillId="0" borderId="0" xfId="8" applyNumberFormat="1" applyFont="1" applyFill="1" applyAlignment="1" applyProtection="1">
      <alignment horizontal="right" shrinkToFit="1"/>
    </xf>
    <xf numFmtId="0" fontId="26" fillId="0" borderId="0" xfId="8" applyFont="1" applyFill="1" applyAlignment="1">
      <alignment horizontal="right" shrinkToFit="1"/>
    </xf>
    <xf numFmtId="179" fontId="26" fillId="0" borderId="0" xfId="8" applyNumberFormat="1" applyFont="1" applyFill="1" applyAlignment="1" applyProtection="1">
      <alignment horizontal="center" shrinkToFit="1"/>
    </xf>
    <xf numFmtId="179" fontId="26" fillId="0" borderId="0" xfId="8" applyNumberFormat="1" applyFont="1" applyFill="1" applyAlignment="1">
      <alignment shrinkToFit="1"/>
    </xf>
    <xf numFmtId="0" fontId="27" fillId="0" borderId="22" xfId="8" applyFont="1" applyFill="1" applyBorder="1" applyAlignment="1" applyProtection="1">
      <alignment horizontal="center" vertical="center"/>
    </xf>
    <xf numFmtId="0" fontId="27" fillId="0" borderId="2" xfId="8" applyFont="1" applyFill="1" applyBorder="1" applyAlignment="1" applyProtection="1">
      <alignment horizontal="center" vertical="center"/>
    </xf>
    <xf numFmtId="0" fontId="27" fillId="0" borderId="19" xfId="8" applyFont="1" applyFill="1" applyBorder="1" applyAlignment="1" applyProtection="1">
      <alignment horizontal="center" vertical="center"/>
    </xf>
    <xf numFmtId="0" fontId="9" fillId="0" borderId="2" xfId="8" applyFont="1" applyFill="1" applyBorder="1" applyAlignment="1" applyProtection="1">
      <alignment horizontal="center" vertical="center" wrapText="1"/>
    </xf>
    <xf numFmtId="0" fontId="8" fillId="0" borderId="82" xfId="8" applyFill="1" applyBorder="1" applyAlignment="1" applyProtection="1">
      <alignment horizontal="center" vertical="center" wrapText="1"/>
    </xf>
    <xf numFmtId="0" fontId="9" fillId="0" borderId="19" xfId="8" applyFont="1" applyFill="1" applyBorder="1" applyAlignment="1" applyProtection="1">
      <alignment horizontal="center" vertical="center" wrapText="1"/>
    </xf>
    <xf numFmtId="0" fontId="9" fillId="0" borderId="70" xfId="8" applyFont="1" applyFill="1" applyBorder="1" applyAlignment="1" applyProtection="1">
      <alignment horizontal="center" wrapText="1"/>
    </xf>
    <xf numFmtId="0" fontId="9" fillId="0" borderId="1" xfId="8" applyFont="1" applyFill="1" applyBorder="1" applyAlignment="1" applyProtection="1">
      <alignment horizontal="center" vertical="center" wrapText="1"/>
    </xf>
    <xf numFmtId="0" fontId="15" fillId="6" borderId="0" xfId="0" applyFont="1" applyFill="1" applyBorder="1" applyAlignment="1">
      <alignment horizontal="center" vertical="center"/>
    </xf>
  </cellXfs>
  <cellStyles count="10">
    <cellStyle name="桁区切り" xfId="1" builtinId="6"/>
    <cellStyle name="桁区切り 2" xfId="6" xr:uid="{00000000-0005-0000-0000-000001000000}"/>
    <cellStyle name="桁区切り 3" xfId="9" xr:uid="{00000000-0005-0000-0000-000002000000}"/>
    <cellStyle name="標準" xfId="0" builtinId="0"/>
    <cellStyle name="標準 2" xfId="3" xr:uid="{00000000-0005-0000-0000-000004000000}"/>
    <cellStyle name="標準 2 2" xfId="7" xr:uid="{00000000-0005-0000-0000-000005000000}"/>
    <cellStyle name="標準 3" xfId="4" xr:uid="{00000000-0005-0000-0000-000006000000}"/>
    <cellStyle name="標準 3 2" xfId="8" xr:uid="{00000000-0005-0000-0000-000007000000}"/>
    <cellStyle name="標準 4" xfId="2" xr:uid="{00000000-0005-0000-0000-000008000000}"/>
    <cellStyle name="標準 5" xfId="5" xr:uid="{00000000-0005-0000-0000-000009000000}"/>
  </cellStyles>
  <dxfs count="0"/>
  <tableStyles count="0" defaultTableStyle="TableStyleMedium9" defaultPivotStyle="PivotStyleLight16"/>
  <colors>
    <mruColors>
      <color rgb="FFCCFFCC"/>
      <color rgb="FFFFFF8F"/>
      <color rgb="FFFFC000"/>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9525</xdr:rowOff>
        </xdr:from>
        <xdr:to>
          <xdr:col>14</xdr:col>
          <xdr:colOff>228600</xdr:colOff>
          <xdr:row>35</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18</xdr:col>
          <xdr:colOff>104775</xdr:colOff>
          <xdr:row>35</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238125</xdr:rowOff>
        </xdr:from>
        <xdr:to>
          <xdr:col>11</xdr:col>
          <xdr:colOff>247650</xdr:colOff>
          <xdr:row>36</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238125</xdr:rowOff>
        </xdr:from>
        <xdr:to>
          <xdr:col>14</xdr:col>
          <xdr:colOff>200025</xdr:colOff>
          <xdr:row>36</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238125</xdr:rowOff>
        </xdr:from>
        <xdr:to>
          <xdr:col>18</xdr:col>
          <xdr:colOff>76200</xdr:colOff>
          <xdr:row>36</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xdr:row>
          <xdr:rowOff>57150</xdr:rowOff>
        </xdr:from>
        <xdr:to>
          <xdr:col>32</xdr:col>
          <xdr:colOff>238125</xdr:colOff>
          <xdr:row>3</xdr:row>
          <xdr:rowOff>304800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66675</xdr:rowOff>
        </xdr:from>
        <xdr:to>
          <xdr:col>35</xdr:col>
          <xdr:colOff>9525</xdr:colOff>
          <xdr:row>3</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228600</xdr:rowOff>
        </xdr:from>
        <xdr:to>
          <xdr:col>12</xdr:col>
          <xdr:colOff>200025</xdr:colOff>
          <xdr:row>39</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9525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180975</xdr:colOff>
          <xdr:row>39</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219075</xdr:rowOff>
        </xdr:from>
        <xdr:to>
          <xdr:col>12</xdr:col>
          <xdr:colOff>200025</xdr:colOff>
          <xdr:row>41</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219075</xdr:rowOff>
        </xdr:from>
        <xdr:to>
          <xdr:col>16</xdr:col>
          <xdr:colOff>238125</xdr:colOff>
          <xdr:row>41</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9525</xdr:colOff>
          <xdr:row>41</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219075</xdr:rowOff>
        </xdr:from>
        <xdr:to>
          <xdr:col>31</xdr:col>
          <xdr:colOff>228600</xdr:colOff>
          <xdr:row>39</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9525</xdr:rowOff>
        </xdr:from>
        <xdr:to>
          <xdr:col>33</xdr:col>
          <xdr:colOff>228600</xdr:colOff>
          <xdr:row>39</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47625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228600</xdr:rowOff>
        </xdr:from>
        <xdr:to>
          <xdr:col>27</xdr:col>
          <xdr:colOff>66675</xdr:colOff>
          <xdr:row>57</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219075</xdr:rowOff>
        </xdr:from>
        <xdr:to>
          <xdr:col>27</xdr:col>
          <xdr:colOff>66675</xdr:colOff>
          <xdr:row>58</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228600</xdr:rowOff>
        </xdr:from>
        <xdr:to>
          <xdr:col>19</xdr:col>
          <xdr:colOff>228600</xdr:colOff>
          <xdr:row>59</xdr:row>
          <xdr:rowOff>38100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219075</xdr:rowOff>
        </xdr:from>
        <xdr:to>
          <xdr:col>18</xdr:col>
          <xdr:colOff>171450</xdr:colOff>
          <xdr:row>60</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9525</xdr:rowOff>
        </xdr:from>
        <xdr:to>
          <xdr:col>34</xdr:col>
          <xdr:colOff>190500</xdr:colOff>
          <xdr:row>59</xdr:row>
          <xdr:rowOff>28575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9525</xdr:rowOff>
        </xdr:from>
        <xdr:to>
          <xdr:col>30</xdr:col>
          <xdr:colOff>247650</xdr:colOff>
          <xdr:row>61</xdr:row>
          <xdr:rowOff>28575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11</xdr:col>
          <xdr:colOff>200025</xdr:colOff>
          <xdr:row>21</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9525</xdr:rowOff>
        </xdr:from>
        <xdr:to>
          <xdr:col>14</xdr:col>
          <xdr:colOff>95250</xdr:colOff>
          <xdr:row>21</xdr:row>
          <xdr:rowOff>9525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0</xdr:rowOff>
        </xdr:from>
        <xdr:to>
          <xdr:col>17</xdr:col>
          <xdr:colOff>66675</xdr:colOff>
          <xdr:row>21</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314325</xdr:rowOff>
        </xdr:from>
        <xdr:to>
          <xdr:col>19</xdr:col>
          <xdr:colOff>171450</xdr:colOff>
          <xdr:row>20</xdr:row>
          <xdr:rowOff>238125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19</xdr:row>
          <xdr:rowOff>314325</xdr:rowOff>
        </xdr:from>
        <xdr:to>
          <xdr:col>22</xdr:col>
          <xdr:colOff>238125</xdr:colOff>
          <xdr:row>20</xdr:row>
          <xdr:rowOff>238125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xdr:row>
          <xdr:rowOff>314325</xdr:rowOff>
        </xdr:from>
        <xdr:to>
          <xdr:col>30</xdr:col>
          <xdr:colOff>57150</xdr:colOff>
          <xdr:row>20</xdr:row>
          <xdr:rowOff>238125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314325</xdr:rowOff>
        </xdr:from>
        <xdr:to>
          <xdr:col>26</xdr:col>
          <xdr:colOff>190500</xdr:colOff>
          <xdr:row>20</xdr:row>
          <xdr:rowOff>238125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164210</xdr:colOff>
      <xdr:row>33</xdr:row>
      <xdr:rowOff>235843</xdr:rowOff>
    </xdr:from>
    <xdr:to>
      <xdr:col>25</xdr:col>
      <xdr:colOff>76200</xdr:colOff>
      <xdr:row>36</xdr:row>
      <xdr:rowOff>1</xdr:rowOff>
    </xdr:to>
    <xdr:sp macro="" textlink="">
      <xdr:nvSpPr>
        <xdr:cNvPr id="3" name="矢印: 上向き折線 2">
          <a:extLst>
            <a:ext uri="{FF2B5EF4-FFF2-40B4-BE49-F238E27FC236}">
              <a16:creationId xmlns:a16="http://schemas.microsoft.com/office/drawing/2014/main" id="{00000000-0008-0000-0000-000003000000}"/>
            </a:ext>
          </a:extLst>
        </xdr:cNvPr>
        <xdr:cNvSpPr/>
      </xdr:nvSpPr>
      <xdr:spPr bwMode="auto">
        <a:xfrm rot="5400000">
          <a:off x="5091113" y="6881815"/>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12</xdr:col>
          <xdr:colOff>152400</xdr:colOff>
          <xdr:row>38</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9525</xdr:rowOff>
        </xdr:from>
        <xdr:to>
          <xdr:col>14</xdr:col>
          <xdr:colOff>228600</xdr:colOff>
          <xdr:row>35</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18</xdr:col>
          <xdr:colOff>104775</xdr:colOff>
          <xdr:row>35</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238125</xdr:rowOff>
        </xdr:from>
        <xdr:to>
          <xdr:col>11</xdr:col>
          <xdr:colOff>247650</xdr:colOff>
          <xdr:row>36</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238125</xdr:rowOff>
        </xdr:from>
        <xdr:to>
          <xdr:col>14</xdr:col>
          <xdr:colOff>200025</xdr:colOff>
          <xdr:row>36</xdr:row>
          <xdr:rowOff>9525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238125</xdr:rowOff>
        </xdr:from>
        <xdr:to>
          <xdr:col>18</xdr:col>
          <xdr:colOff>76200</xdr:colOff>
          <xdr:row>36</xdr:row>
          <xdr:rowOff>9525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xdr:row>
          <xdr:rowOff>57150</xdr:rowOff>
        </xdr:from>
        <xdr:to>
          <xdr:col>32</xdr:col>
          <xdr:colOff>238125</xdr:colOff>
          <xdr:row>3</xdr:row>
          <xdr:rowOff>304800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66675</xdr:rowOff>
        </xdr:from>
        <xdr:to>
          <xdr:col>35</xdr:col>
          <xdr:colOff>9525</xdr:colOff>
          <xdr:row>3</xdr:row>
          <xdr:rowOff>314325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228600</xdr:rowOff>
        </xdr:from>
        <xdr:to>
          <xdr:col>12</xdr:col>
          <xdr:colOff>200025</xdr:colOff>
          <xdr:row>39</xdr:row>
          <xdr:rowOff>9525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9525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180975</xdr:colOff>
          <xdr:row>39</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219075</xdr:rowOff>
        </xdr:from>
        <xdr:to>
          <xdr:col>12</xdr:col>
          <xdr:colOff>200025</xdr:colOff>
          <xdr:row>41</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219075</xdr:rowOff>
        </xdr:from>
        <xdr:to>
          <xdr:col>16</xdr:col>
          <xdr:colOff>238125</xdr:colOff>
          <xdr:row>41</xdr:row>
          <xdr:rowOff>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9525</xdr:colOff>
          <xdr:row>41</xdr:row>
          <xdr:rowOff>9525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219075</xdr:rowOff>
        </xdr:from>
        <xdr:to>
          <xdr:col>31</xdr:col>
          <xdr:colOff>228600</xdr:colOff>
          <xdr:row>39</xdr:row>
          <xdr:rowOff>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9525</xdr:rowOff>
        </xdr:from>
        <xdr:to>
          <xdr:col>33</xdr:col>
          <xdr:colOff>228600</xdr:colOff>
          <xdr:row>39</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47625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228600</xdr:rowOff>
        </xdr:from>
        <xdr:to>
          <xdr:col>27</xdr:col>
          <xdr:colOff>66675</xdr:colOff>
          <xdr:row>57</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219075</xdr:rowOff>
        </xdr:from>
        <xdr:to>
          <xdr:col>27</xdr:col>
          <xdr:colOff>66675</xdr:colOff>
          <xdr:row>58</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228600</xdr:rowOff>
        </xdr:from>
        <xdr:to>
          <xdr:col>19</xdr:col>
          <xdr:colOff>228600</xdr:colOff>
          <xdr:row>59</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219075</xdr:rowOff>
        </xdr:from>
        <xdr:to>
          <xdr:col>18</xdr:col>
          <xdr:colOff>171450</xdr:colOff>
          <xdr:row>60</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9525</xdr:rowOff>
        </xdr:from>
        <xdr:to>
          <xdr:col>34</xdr:col>
          <xdr:colOff>190500</xdr:colOff>
          <xdr:row>59</xdr:row>
          <xdr:rowOff>28575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9525</xdr:rowOff>
        </xdr:from>
        <xdr:to>
          <xdr:col>30</xdr:col>
          <xdr:colOff>247650</xdr:colOff>
          <xdr:row>61</xdr:row>
          <xdr:rowOff>28575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11</xdr:col>
          <xdr:colOff>200025</xdr:colOff>
          <xdr:row>21</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9525</xdr:rowOff>
        </xdr:from>
        <xdr:to>
          <xdr:col>14</xdr:col>
          <xdr:colOff>95250</xdr:colOff>
          <xdr:row>21</xdr:row>
          <xdr:rowOff>9525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0</xdr:rowOff>
        </xdr:from>
        <xdr:to>
          <xdr:col>17</xdr:col>
          <xdr:colOff>66675</xdr:colOff>
          <xdr:row>21</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314325</xdr:rowOff>
        </xdr:from>
        <xdr:to>
          <xdr:col>19</xdr:col>
          <xdr:colOff>171450</xdr:colOff>
          <xdr:row>20</xdr:row>
          <xdr:rowOff>238125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19</xdr:row>
          <xdr:rowOff>314325</xdr:rowOff>
        </xdr:from>
        <xdr:to>
          <xdr:col>22</xdr:col>
          <xdr:colOff>238125</xdr:colOff>
          <xdr:row>20</xdr:row>
          <xdr:rowOff>238125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xdr:row>
          <xdr:rowOff>314325</xdr:rowOff>
        </xdr:from>
        <xdr:to>
          <xdr:col>30</xdr:col>
          <xdr:colOff>57150</xdr:colOff>
          <xdr:row>20</xdr:row>
          <xdr:rowOff>238125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314325</xdr:rowOff>
        </xdr:from>
        <xdr:to>
          <xdr:col>26</xdr:col>
          <xdr:colOff>190500</xdr:colOff>
          <xdr:row>20</xdr:row>
          <xdr:rowOff>238125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183260</xdr:colOff>
      <xdr:row>33</xdr:row>
      <xdr:rowOff>150117</xdr:rowOff>
    </xdr:from>
    <xdr:to>
      <xdr:col>25</xdr:col>
      <xdr:colOff>95250</xdr:colOff>
      <xdr:row>35</xdr:row>
      <xdr:rowOff>152400</xdr:rowOff>
    </xdr:to>
    <xdr:sp macro="" textlink="">
      <xdr:nvSpPr>
        <xdr:cNvPr id="35" name="矢印: 上向き折線 34">
          <a:extLst>
            <a:ext uri="{FF2B5EF4-FFF2-40B4-BE49-F238E27FC236}">
              <a16:creationId xmlns:a16="http://schemas.microsoft.com/office/drawing/2014/main" id="{00000000-0008-0000-0200-000023000000}"/>
            </a:ext>
          </a:extLst>
        </xdr:cNvPr>
        <xdr:cNvSpPr/>
      </xdr:nvSpPr>
      <xdr:spPr bwMode="auto">
        <a:xfrm rot="5400000">
          <a:off x="5110163" y="6796089"/>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36" name="大かっこ 35">
          <a:extLst>
            <a:ext uri="{FF2B5EF4-FFF2-40B4-BE49-F238E27FC236}">
              <a16:creationId xmlns:a16="http://schemas.microsoft.com/office/drawing/2014/main" id="{00000000-0008-0000-0200-00002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12</xdr:col>
          <xdr:colOff>152400</xdr:colOff>
          <xdr:row>38</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95250</xdr:colOff>
      <xdr:row>1</xdr:row>
      <xdr:rowOff>142875</xdr:rowOff>
    </xdr:from>
    <xdr:to>
      <xdr:col>27</xdr:col>
      <xdr:colOff>138792</xdr:colOff>
      <xdr:row>3</xdr:row>
      <xdr:rowOff>56696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bwMode="auto">
        <a:xfrm>
          <a:off x="6591300" y="200025"/>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①</a:t>
          </a:r>
        </a:p>
      </xdr:txBody>
    </xdr:sp>
    <xdr:clientData/>
  </xdr:twoCellAnchor>
  <xdr:twoCellAnchor>
    <xdr:from>
      <xdr:col>26</xdr:col>
      <xdr:colOff>123825</xdr:colOff>
      <xdr:row>3</xdr:row>
      <xdr:rowOff>266700</xdr:rowOff>
    </xdr:from>
    <xdr:to>
      <xdr:col>27</xdr:col>
      <xdr:colOff>167367</xdr:colOff>
      <xdr:row>4</xdr:row>
      <xdr:rowOff>180521</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bwMode="auto">
        <a:xfrm>
          <a:off x="6619875" y="704850"/>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②</a:t>
          </a:r>
        </a:p>
      </xdr:txBody>
    </xdr:sp>
    <xdr:clientData/>
  </xdr:twoCellAnchor>
  <xdr:twoCellAnchor>
    <xdr:from>
      <xdr:col>8</xdr:col>
      <xdr:colOff>9525</xdr:colOff>
      <xdr:row>28</xdr:row>
      <xdr:rowOff>171450</xdr:rowOff>
    </xdr:from>
    <xdr:to>
      <xdr:col>9</xdr:col>
      <xdr:colOff>59417</xdr:colOff>
      <xdr:row>29</xdr:row>
      <xdr:rowOff>222854</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bwMode="auto">
        <a:xfrm>
          <a:off x="1876425" y="63722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④</a:t>
          </a:r>
        </a:p>
      </xdr:txBody>
    </xdr:sp>
    <xdr:clientData/>
  </xdr:twoCellAnchor>
  <xdr:twoCellAnchor>
    <xdr:from>
      <xdr:col>9</xdr:col>
      <xdr:colOff>133350</xdr:colOff>
      <xdr:row>21</xdr:row>
      <xdr:rowOff>38100</xdr:rowOff>
    </xdr:from>
    <xdr:to>
      <xdr:col>10</xdr:col>
      <xdr:colOff>183242</xdr:colOff>
      <xdr:row>22</xdr:row>
      <xdr:rowOff>89504</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bwMode="auto">
        <a:xfrm>
          <a:off x="2257425" y="457200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③</a:t>
          </a:r>
        </a:p>
      </xdr:txBody>
    </xdr:sp>
    <xdr:clientData/>
  </xdr:twoCellAnchor>
  <xdr:twoCellAnchor>
    <xdr:from>
      <xdr:col>23</xdr:col>
      <xdr:colOff>57150</xdr:colOff>
      <xdr:row>36</xdr:row>
      <xdr:rowOff>228600</xdr:rowOff>
    </xdr:from>
    <xdr:to>
      <xdr:col>24</xdr:col>
      <xdr:colOff>107042</xdr:colOff>
      <xdr:row>38</xdr:row>
      <xdr:rowOff>41879</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bwMode="auto">
        <a:xfrm>
          <a:off x="5781675" y="833437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⑤</a:t>
          </a:r>
        </a:p>
      </xdr:txBody>
    </xdr:sp>
    <xdr:clientData/>
  </xdr:twoCellAnchor>
  <xdr:twoCellAnchor>
    <xdr:from>
      <xdr:col>23</xdr:col>
      <xdr:colOff>47625</xdr:colOff>
      <xdr:row>38</xdr:row>
      <xdr:rowOff>200025</xdr:rowOff>
    </xdr:from>
    <xdr:to>
      <xdr:col>24</xdr:col>
      <xdr:colOff>97517</xdr:colOff>
      <xdr:row>40</xdr:row>
      <xdr:rowOff>13304</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bwMode="auto">
        <a:xfrm>
          <a:off x="5772150" y="878205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⑥</a:t>
          </a:r>
        </a:p>
      </xdr:txBody>
    </xdr:sp>
    <xdr:clientData/>
  </xdr:twoCellAnchor>
  <xdr:twoCellAnchor>
    <xdr:from>
      <xdr:col>26</xdr:col>
      <xdr:colOff>123825</xdr:colOff>
      <xdr:row>44</xdr:row>
      <xdr:rowOff>85725</xdr:rowOff>
    </xdr:from>
    <xdr:to>
      <xdr:col>27</xdr:col>
      <xdr:colOff>173717</xdr:colOff>
      <xdr:row>45</xdr:row>
      <xdr:rowOff>127604</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bwMode="auto">
        <a:xfrm>
          <a:off x="6619875" y="101060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00101\svr07101\05.&#21307;&#30274;&#23529;&#26619;&#35506;\My%20Documents\&#21307;&#30274;&#23529;&#26619;&#35506;\&#9315;&#21307;&#30274;&#27861;&#20154;&#26494;&#30000;&#20250;%20&#12456;&#12496;&#12540;&#12464;&#12522;&#12540;&#12531;&#12484;&#12523;&#12460;&#12516;&#12304;&#32769;&#20581;&#12539;&#26032;&#35373;&#12305;\&#26494;&#30000;&#20250;&#21454;&#25903;&#20104;&#248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61.1\05.&#21307;&#30274;&#23529;&#26619;&#35506;\TEMP\ie\Temporary%20Internet%20Files\OLKE3\&#21454;&#25903;&#20104;&#24819;%20&#65288;&#22825;&#35488;&#2025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00101\svr07101\05.&#21307;&#30274;&#23529;&#26619;&#35506;\TEMP\&#31716;&#20161;&#20250;\&#23822;&#38525;&#20250;\&#19968;&#24515;&#20250;\&#36001;&#21209;&#12539;&#21454;&#25903;&#29366;&#27841;&#65288;&#19968;&#24515;&#2025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全体）○"/>
      <sheetName val="収支状況(松田病院）△"/>
      <sheetName val="収支状況(エバーグリーン病院）△"/>
      <sheetName val="収支状況(寺岡クリニック）△ "/>
      <sheetName val="収支状況(松田歯科クリニック）△"/>
      <sheetName val="収支状況(エバーグリーンイズミ）○"/>
      <sheetName val="収支状況(付帯事業）○"/>
      <sheetName val="借入償還○"/>
      <sheetName val="収支予想○"/>
      <sheetName val="減価償却○"/>
      <sheetName val="税金○"/>
      <sheetName val="積算根拠"/>
      <sheetName val="収支状況(松田病院）○"/>
      <sheetName val="収支状況(エバーグリーン病院）○"/>
      <sheetName val="収支状況(寺岡クリニック）○"/>
      <sheetName val="収支状況(松田歯科クリニック）×→病院に計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法人収支"/>
      <sheetName val="病院収支"/>
      <sheetName val="老健収支（小金井あんず苑）"/>
      <sheetName val="老健収支 (あんず苑)"/>
      <sheetName val="訪問看護ＳＴ他 収支 "/>
      <sheetName val="人件費算出基礎"/>
      <sheetName val="収支予想 "/>
      <sheetName val="税金"/>
      <sheetName val="借入償還"/>
      <sheetName val="借入償還 (2)"/>
      <sheetName val="減価償却新"/>
      <sheetName val="分析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
      <sheetName val="伊奈病院収支"/>
      <sheetName val="上尾甦生病院収支"/>
      <sheetName val="蓮田第一診療所収支"/>
      <sheetName val="収支予想 "/>
      <sheetName val="収支予想  (2)"/>
      <sheetName val="税金"/>
      <sheetName val="人件費"/>
      <sheetName val="減価償却"/>
      <sheetName val="借入償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6357-E496-430F-9D21-DF18ADD7B053}">
  <dimension ref="B1:AO125"/>
  <sheetViews>
    <sheetView tabSelected="1" view="pageBreakPreview" zoomScaleNormal="100" zoomScaleSheetLayoutView="100" workbookViewId="0">
      <selection activeCell="B2" sqref="B2:AI2"/>
    </sheetView>
  </sheetViews>
  <sheetFormatPr defaultColWidth="2.875" defaultRowHeight="20.100000000000001" customHeight="1"/>
  <cols>
    <col min="1" max="1" width="0.875" style="108" customWidth="1"/>
    <col min="2" max="3" width="3.375" style="107" customWidth="1"/>
    <col min="4" max="35" width="3.375" style="108" customWidth="1"/>
    <col min="36" max="36" width="0.875" style="108" customWidth="1"/>
    <col min="37" max="37" width="2.875" style="108" customWidth="1"/>
    <col min="38" max="16384" width="2.875" style="108"/>
  </cols>
  <sheetData>
    <row r="1" spans="2:41" ht="5.0999999999999996" customHeight="1"/>
    <row r="2" spans="2:41" ht="21.6" customHeight="1">
      <c r="B2" s="440" t="s">
        <v>30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109"/>
      <c r="AK2" s="109"/>
      <c r="AL2" s="109"/>
      <c r="AM2" s="109"/>
      <c r="AN2" s="109"/>
      <c r="AO2" s="109"/>
    </row>
    <row r="3" spans="2:41" ht="9.6"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441" t="s">
        <v>37</v>
      </c>
      <c r="C4" s="442"/>
      <c r="D4" s="445" t="s">
        <v>47</v>
      </c>
      <c r="E4" s="446"/>
      <c r="F4" s="446"/>
      <c r="G4" s="446"/>
      <c r="H4" s="446"/>
      <c r="I4" s="446"/>
      <c r="J4" s="446"/>
      <c r="K4" s="446"/>
      <c r="L4" s="446"/>
      <c r="M4" s="446"/>
      <c r="N4" s="446"/>
      <c r="O4" s="446"/>
      <c r="P4" s="446"/>
      <c r="Q4" s="446"/>
      <c r="R4" s="446"/>
      <c r="S4" s="446"/>
      <c r="T4" s="446"/>
      <c r="U4" s="446"/>
      <c r="V4" s="446"/>
      <c r="W4" s="446"/>
      <c r="X4" s="446"/>
      <c r="Y4" s="446"/>
      <c r="Z4" s="447"/>
      <c r="AA4" s="448" t="s">
        <v>38</v>
      </c>
      <c r="AB4" s="449"/>
      <c r="AC4" s="449"/>
      <c r="AD4" s="449"/>
      <c r="AE4" s="449"/>
      <c r="AF4" s="177" t="s">
        <v>39</v>
      </c>
      <c r="AG4" s="177"/>
      <c r="AH4" s="178" t="s">
        <v>25</v>
      </c>
      <c r="AI4" s="179"/>
      <c r="AJ4" s="111"/>
      <c r="AK4" s="450"/>
      <c r="AL4" s="450"/>
      <c r="AM4" s="450"/>
      <c r="AN4" s="450"/>
      <c r="AO4" s="450"/>
    </row>
    <row r="5" spans="2:41" ht="30" customHeight="1" thickBot="1">
      <c r="B5" s="443"/>
      <c r="C5" s="444"/>
      <c r="D5" s="451" t="s">
        <v>182</v>
      </c>
      <c r="E5" s="452"/>
      <c r="F5" s="452"/>
      <c r="G5" s="452"/>
      <c r="H5" s="452"/>
      <c r="I5" s="452"/>
      <c r="J5" s="452"/>
      <c r="K5" s="452"/>
      <c r="L5" s="452"/>
      <c r="M5" s="452"/>
      <c r="N5" s="452"/>
      <c r="O5" s="452"/>
      <c r="P5" s="452"/>
      <c r="Q5" s="452"/>
      <c r="R5" s="452"/>
      <c r="S5" s="452"/>
      <c r="T5" s="452"/>
      <c r="U5" s="452"/>
      <c r="V5" s="452"/>
      <c r="W5" s="452"/>
      <c r="X5" s="452"/>
      <c r="Y5" s="452"/>
      <c r="Z5" s="453"/>
      <c r="AA5" s="435" t="s">
        <v>45</v>
      </c>
      <c r="AB5" s="436"/>
      <c r="AC5" s="436"/>
      <c r="AD5" s="436"/>
      <c r="AE5" s="436"/>
      <c r="AF5" s="436"/>
      <c r="AG5" s="436"/>
      <c r="AH5" s="436"/>
      <c r="AI5" s="180"/>
      <c r="AJ5" s="112"/>
      <c r="AK5" s="450"/>
      <c r="AL5" s="450"/>
      <c r="AM5" s="450"/>
      <c r="AN5" s="450"/>
      <c r="AO5" s="450"/>
    </row>
    <row r="6" spans="2:41" ht="3.6"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117"/>
      <c r="AL6" s="117"/>
      <c r="AM6" s="118"/>
      <c r="AN6" s="118"/>
      <c r="AO6" s="118"/>
    </row>
    <row r="7" spans="2:41" s="124" customFormat="1" ht="15" customHeight="1">
      <c r="B7" s="121"/>
      <c r="C7" s="121"/>
      <c r="D7" s="121"/>
      <c r="E7" s="121"/>
      <c r="F7" s="121"/>
      <c r="G7" s="121"/>
      <c r="H7" s="121"/>
      <c r="I7" s="121"/>
      <c r="J7" s="121"/>
      <c r="K7" s="121"/>
      <c r="L7" s="121"/>
      <c r="M7" s="121"/>
      <c r="N7" s="121"/>
      <c r="O7" s="121"/>
      <c r="P7" s="121"/>
      <c r="Q7" s="121"/>
      <c r="R7" s="121"/>
      <c r="S7" s="121"/>
      <c r="T7" s="121"/>
      <c r="U7" s="121"/>
      <c r="V7" s="114"/>
      <c r="W7" s="122" t="s">
        <v>31</v>
      </c>
      <c r="X7" s="122"/>
      <c r="Y7" s="122"/>
      <c r="Z7" s="460"/>
      <c r="AA7" s="461"/>
      <c r="AB7" s="461"/>
      <c r="AC7" s="122" t="s">
        <v>0</v>
      </c>
      <c r="AD7" s="462"/>
      <c r="AE7" s="462"/>
      <c r="AF7" s="122" t="s">
        <v>1</v>
      </c>
      <c r="AG7" s="462"/>
      <c r="AH7" s="462"/>
      <c r="AI7" s="122" t="s">
        <v>2</v>
      </c>
      <c r="AJ7" s="123"/>
      <c r="AK7" s="123"/>
      <c r="AL7" s="123"/>
      <c r="AM7" s="123"/>
      <c r="AN7" s="123"/>
      <c r="AO7" s="123"/>
    </row>
    <row r="8" spans="2:41" s="124" customFormat="1" ht="3.6" customHeight="1" thickBot="1">
      <c r="B8" s="121"/>
      <c r="C8" s="121"/>
      <c r="D8" s="121"/>
      <c r="E8" s="121"/>
      <c r="F8" s="121"/>
      <c r="G8" s="121"/>
      <c r="H8" s="121"/>
      <c r="I8" s="121"/>
      <c r="J8" s="121"/>
      <c r="K8" s="121"/>
      <c r="L8" s="121"/>
      <c r="M8" s="121"/>
      <c r="N8" s="121"/>
      <c r="O8" s="121"/>
      <c r="P8" s="121"/>
      <c r="Q8" s="121"/>
      <c r="R8" s="121"/>
      <c r="S8" s="121"/>
      <c r="T8" s="121"/>
      <c r="U8" s="121"/>
      <c r="V8" s="121"/>
      <c r="W8" s="121"/>
      <c r="X8" s="121"/>
      <c r="Y8" s="121"/>
      <c r="Z8" s="125"/>
      <c r="AA8" s="125"/>
      <c r="AB8" s="121"/>
      <c r="AC8" s="125"/>
      <c r="AD8" s="125"/>
      <c r="AE8" s="121"/>
      <c r="AF8" s="126"/>
      <c r="AG8" s="121"/>
      <c r="AH8" s="121"/>
      <c r="AI8" s="121"/>
      <c r="AJ8" s="123"/>
      <c r="AK8" s="123"/>
      <c r="AL8" s="123"/>
      <c r="AM8" s="123"/>
      <c r="AN8" s="123"/>
      <c r="AO8" s="123"/>
    </row>
    <row r="9" spans="2:41" s="124" customFormat="1" ht="18.95" customHeight="1">
      <c r="B9" s="463" t="s">
        <v>3</v>
      </c>
      <c r="C9" s="464"/>
      <c r="D9" s="469" t="s">
        <v>4</v>
      </c>
      <c r="E9" s="469"/>
      <c r="F9" s="469"/>
      <c r="G9" s="469"/>
      <c r="H9" s="469"/>
      <c r="I9" s="469"/>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2"/>
      <c r="AJ9" s="123"/>
      <c r="AK9" s="123"/>
      <c r="AL9" s="123"/>
      <c r="AM9" s="123"/>
      <c r="AN9" s="123"/>
      <c r="AO9" s="123"/>
    </row>
    <row r="10" spans="2:41" s="124" customFormat="1" ht="18.95" customHeight="1">
      <c r="B10" s="465"/>
      <c r="C10" s="466"/>
      <c r="D10" s="470"/>
      <c r="E10" s="470"/>
      <c r="F10" s="470"/>
      <c r="G10" s="470"/>
      <c r="H10" s="470"/>
      <c r="I10" s="470"/>
      <c r="J10" s="473" t="s">
        <v>32</v>
      </c>
      <c r="K10" s="474"/>
      <c r="L10" s="474"/>
      <c r="M10" s="474"/>
      <c r="N10" s="474"/>
      <c r="O10" s="474"/>
      <c r="P10" s="474"/>
      <c r="Q10" s="474"/>
      <c r="R10" s="474"/>
      <c r="S10" s="474"/>
      <c r="T10" s="474"/>
      <c r="U10" s="474"/>
      <c r="V10" s="474"/>
      <c r="W10" s="475"/>
      <c r="X10" s="475"/>
      <c r="Y10" s="475"/>
      <c r="Z10" s="475"/>
      <c r="AA10" s="475"/>
      <c r="AB10" s="475"/>
      <c r="AC10" s="475"/>
      <c r="AD10" s="475"/>
      <c r="AE10" s="475"/>
      <c r="AF10" s="475"/>
      <c r="AG10" s="475"/>
      <c r="AH10" s="475"/>
      <c r="AI10" s="476"/>
      <c r="AJ10" s="123"/>
      <c r="AK10" s="123"/>
      <c r="AL10" s="123"/>
      <c r="AM10" s="123"/>
      <c r="AN10" s="123"/>
      <c r="AO10" s="123"/>
    </row>
    <row r="11" spans="2:41" s="124" customFormat="1" ht="18.95" customHeight="1">
      <c r="B11" s="465"/>
      <c r="C11" s="466"/>
      <c r="D11" s="477" t="s">
        <v>15</v>
      </c>
      <c r="E11" s="477"/>
      <c r="F11" s="477"/>
      <c r="G11" s="477"/>
      <c r="H11" s="477"/>
      <c r="I11" s="477"/>
      <c r="J11" s="478"/>
      <c r="K11" s="479"/>
      <c r="L11" s="479"/>
      <c r="M11" s="479"/>
      <c r="N11" s="479"/>
      <c r="O11" s="479"/>
      <c r="P11" s="479"/>
      <c r="Q11" s="479"/>
      <c r="R11" s="479"/>
      <c r="S11" s="480"/>
      <c r="T11" s="477" t="s">
        <v>33</v>
      </c>
      <c r="U11" s="477"/>
      <c r="V11" s="477"/>
      <c r="W11" s="477"/>
      <c r="X11" s="477"/>
      <c r="Y11" s="477"/>
      <c r="Z11" s="478"/>
      <c r="AA11" s="479"/>
      <c r="AB11" s="479"/>
      <c r="AC11" s="479"/>
      <c r="AD11" s="479"/>
      <c r="AE11" s="479"/>
      <c r="AF11" s="479"/>
      <c r="AG11" s="479"/>
      <c r="AH11" s="479"/>
      <c r="AI11" s="481"/>
      <c r="AJ11" s="123"/>
      <c r="AK11" s="123"/>
      <c r="AL11" s="123"/>
      <c r="AM11" s="123"/>
      <c r="AN11" s="123"/>
      <c r="AO11" s="123"/>
    </row>
    <row r="12" spans="2:41" s="124" customFormat="1" ht="18.95" customHeight="1">
      <c r="B12" s="465"/>
      <c r="C12" s="466"/>
      <c r="D12" s="477" t="s">
        <v>5</v>
      </c>
      <c r="E12" s="477"/>
      <c r="F12" s="477"/>
      <c r="G12" s="477"/>
      <c r="H12" s="477"/>
      <c r="I12" s="477"/>
      <c r="J12" s="482"/>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4"/>
      <c r="AJ12" s="123"/>
      <c r="AK12" s="123"/>
      <c r="AL12" s="123"/>
      <c r="AM12" s="123"/>
      <c r="AN12" s="123"/>
      <c r="AO12" s="123"/>
    </row>
    <row r="13" spans="2:41" ht="18.95" customHeight="1">
      <c r="B13" s="465"/>
      <c r="C13" s="466"/>
      <c r="D13" s="485" t="s">
        <v>6</v>
      </c>
      <c r="E13" s="486"/>
      <c r="F13" s="486"/>
      <c r="G13" s="486"/>
      <c r="H13" s="486"/>
      <c r="I13" s="487"/>
      <c r="J13" s="491" t="s">
        <v>183</v>
      </c>
      <c r="K13" s="434"/>
      <c r="L13" s="434"/>
      <c r="M13" s="433"/>
      <c r="N13" s="433"/>
      <c r="O13" s="210" t="s">
        <v>17</v>
      </c>
      <c r="P13" s="433"/>
      <c r="Q13" s="433"/>
      <c r="R13" s="210" t="s">
        <v>18</v>
      </c>
      <c r="S13" s="433"/>
      <c r="T13" s="433"/>
      <c r="U13" s="129"/>
      <c r="V13" s="434" t="s">
        <v>184</v>
      </c>
      <c r="W13" s="434"/>
      <c r="X13" s="434"/>
      <c r="Y13" s="433"/>
      <c r="Z13" s="433"/>
      <c r="AA13" s="210" t="s">
        <v>17</v>
      </c>
      <c r="AB13" s="433"/>
      <c r="AC13" s="433"/>
      <c r="AD13" s="210" t="s">
        <v>18</v>
      </c>
      <c r="AE13" s="433"/>
      <c r="AF13" s="433"/>
      <c r="AG13" s="433"/>
      <c r="AH13" s="433"/>
      <c r="AI13" s="439"/>
      <c r="AJ13" s="109"/>
      <c r="AK13" s="109"/>
      <c r="AL13" s="109"/>
      <c r="AM13" s="109"/>
      <c r="AN13" s="109"/>
      <c r="AO13" s="109"/>
    </row>
    <row r="14" spans="2:41" ht="18.95" customHeight="1" thickBot="1">
      <c r="B14" s="467"/>
      <c r="C14" s="468"/>
      <c r="D14" s="488"/>
      <c r="E14" s="489"/>
      <c r="F14" s="489"/>
      <c r="G14" s="489"/>
      <c r="H14" s="489"/>
      <c r="I14" s="490"/>
      <c r="J14" s="435" t="s">
        <v>185</v>
      </c>
      <c r="K14" s="436"/>
      <c r="L14" s="436"/>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8"/>
      <c r="AJ14" s="109"/>
      <c r="AK14" s="117"/>
      <c r="AL14" s="109"/>
      <c r="AM14" s="109"/>
      <c r="AN14" s="109"/>
      <c r="AO14" s="109"/>
    </row>
    <row r="15" spans="2:41" ht="9.6"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8.95" customHeight="1">
      <c r="B16" s="274" t="s">
        <v>29</v>
      </c>
      <c r="C16" s="275"/>
      <c r="D16" s="280" t="s">
        <v>7</v>
      </c>
      <c r="E16" s="281"/>
      <c r="F16" s="281"/>
      <c r="G16" s="281"/>
      <c r="H16" s="281"/>
      <c r="I16" s="282"/>
      <c r="J16" s="283"/>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5"/>
      <c r="AJ16" s="127"/>
      <c r="AK16" s="127"/>
      <c r="AL16" s="127"/>
      <c r="AM16" s="127"/>
      <c r="AN16" s="119"/>
      <c r="AO16" s="109"/>
    </row>
    <row r="17" spans="2:41" ht="18.95" customHeight="1">
      <c r="B17" s="276"/>
      <c r="C17" s="277"/>
      <c r="D17" s="286" t="s">
        <v>14</v>
      </c>
      <c r="E17" s="287"/>
      <c r="F17" s="287"/>
      <c r="G17" s="287"/>
      <c r="H17" s="287"/>
      <c r="I17" s="288"/>
      <c r="J17" s="129" t="s">
        <v>21</v>
      </c>
      <c r="K17" s="129"/>
      <c r="L17" s="289"/>
      <c r="M17" s="289"/>
      <c r="N17" s="130" t="s">
        <v>0</v>
      </c>
      <c r="O17" s="290"/>
      <c r="P17" s="290"/>
      <c r="Q17" s="130" t="s">
        <v>13</v>
      </c>
      <c r="R17" s="130" t="s">
        <v>26</v>
      </c>
      <c r="S17" s="129" t="s">
        <v>23</v>
      </c>
      <c r="T17" s="129"/>
      <c r="U17" s="289"/>
      <c r="V17" s="289"/>
      <c r="W17" s="130" t="s">
        <v>0</v>
      </c>
      <c r="X17" s="290"/>
      <c r="Y17" s="290"/>
      <c r="Z17" s="130" t="s">
        <v>13</v>
      </c>
      <c r="AA17" s="130" t="s">
        <v>26</v>
      </c>
      <c r="AB17" s="129" t="s">
        <v>22</v>
      </c>
      <c r="AC17" s="129"/>
      <c r="AD17" s="289"/>
      <c r="AE17" s="289"/>
      <c r="AF17" s="130" t="s">
        <v>0</v>
      </c>
      <c r="AG17" s="290"/>
      <c r="AH17" s="290"/>
      <c r="AI17" s="131" t="s">
        <v>13</v>
      </c>
      <c r="AJ17" s="109"/>
      <c r="AK17" s="132"/>
      <c r="AL17" s="109"/>
      <c r="AM17" s="109"/>
      <c r="AN17" s="109"/>
      <c r="AO17" s="109"/>
    </row>
    <row r="18" spans="2:41" ht="18.95" customHeight="1">
      <c r="B18" s="276"/>
      <c r="C18" s="277"/>
      <c r="D18" s="415" t="s">
        <v>172</v>
      </c>
      <c r="E18" s="416"/>
      <c r="F18" s="416"/>
      <c r="G18" s="416"/>
      <c r="H18" s="416"/>
      <c r="I18" s="417"/>
      <c r="J18" s="418"/>
      <c r="K18" s="418"/>
      <c r="L18" s="418"/>
      <c r="M18" s="418"/>
      <c r="N18" s="419"/>
      <c r="O18" s="420"/>
      <c r="P18" s="418"/>
      <c r="Q18" s="418"/>
      <c r="R18" s="418"/>
      <c r="S18" s="419"/>
      <c r="T18" s="420"/>
      <c r="U18" s="418"/>
      <c r="V18" s="418"/>
      <c r="W18" s="418"/>
      <c r="X18" s="419"/>
      <c r="Y18" s="420"/>
      <c r="Z18" s="418"/>
      <c r="AA18" s="418"/>
      <c r="AB18" s="418"/>
      <c r="AC18" s="419"/>
      <c r="AD18" s="420"/>
      <c r="AE18" s="418"/>
      <c r="AF18" s="418"/>
      <c r="AG18" s="418"/>
      <c r="AH18" s="418"/>
      <c r="AI18" s="428"/>
      <c r="AJ18" s="109"/>
      <c r="AK18" s="132"/>
      <c r="AL18" s="109"/>
      <c r="AM18" s="109"/>
      <c r="AN18" s="109"/>
      <c r="AO18" s="109"/>
    </row>
    <row r="19" spans="2:41" ht="18.95" customHeight="1">
      <c r="B19" s="276"/>
      <c r="C19" s="277"/>
      <c r="D19" s="415" t="s">
        <v>8</v>
      </c>
      <c r="E19" s="416"/>
      <c r="F19" s="416"/>
      <c r="G19" s="416"/>
      <c r="H19" s="416"/>
      <c r="I19" s="417"/>
      <c r="J19" s="429"/>
      <c r="K19" s="429"/>
      <c r="L19" s="429"/>
      <c r="M19" s="429"/>
      <c r="N19" s="430"/>
      <c r="O19" s="431"/>
      <c r="P19" s="429"/>
      <c r="Q19" s="429"/>
      <c r="R19" s="429"/>
      <c r="S19" s="430"/>
      <c r="T19" s="431"/>
      <c r="U19" s="429"/>
      <c r="V19" s="429"/>
      <c r="W19" s="429"/>
      <c r="X19" s="430"/>
      <c r="Y19" s="431"/>
      <c r="Z19" s="429"/>
      <c r="AA19" s="429"/>
      <c r="AB19" s="429"/>
      <c r="AC19" s="430"/>
      <c r="AD19" s="431"/>
      <c r="AE19" s="429"/>
      <c r="AF19" s="429"/>
      <c r="AG19" s="429"/>
      <c r="AH19" s="429"/>
      <c r="AI19" s="432"/>
      <c r="AJ19" s="109"/>
      <c r="AK19" s="109"/>
      <c r="AL19" s="109"/>
      <c r="AM19" s="109"/>
      <c r="AN19" s="109"/>
      <c r="AO19" s="109"/>
    </row>
    <row r="20" spans="2:41" ht="25.5" customHeight="1">
      <c r="B20" s="276"/>
      <c r="C20" s="277"/>
      <c r="D20" s="421" t="s">
        <v>186</v>
      </c>
      <c r="E20" s="422"/>
      <c r="F20" s="422"/>
      <c r="G20" s="422"/>
      <c r="H20" s="422"/>
      <c r="I20" s="423"/>
      <c r="J20" s="424"/>
      <c r="K20" s="424"/>
      <c r="L20" s="424"/>
      <c r="M20" s="424"/>
      <c r="N20" s="425"/>
      <c r="O20" s="426"/>
      <c r="P20" s="424"/>
      <c r="Q20" s="424"/>
      <c r="R20" s="424"/>
      <c r="S20" s="425"/>
      <c r="T20" s="426"/>
      <c r="U20" s="424"/>
      <c r="V20" s="424"/>
      <c r="W20" s="424"/>
      <c r="X20" s="425"/>
      <c r="Y20" s="426"/>
      <c r="Z20" s="424"/>
      <c r="AA20" s="424"/>
      <c r="AB20" s="424"/>
      <c r="AC20" s="425"/>
      <c r="AD20" s="426"/>
      <c r="AE20" s="424"/>
      <c r="AF20" s="424"/>
      <c r="AG20" s="424"/>
      <c r="AH20" s="424"/>
      <c r="AI20" s="427"/>
      <c r="AJ20" s="109"/>
      <c r="AK20" s="109"/>
      <c r="AL20" s="109"/>
      <c r="AM20" s="109"/>
      <c r="AN20" s="109"/>
      <c r="AO20" s="109"/>
    </row>
    <row r="21" spans="2:41" ht="20.100000000000001" customHeight="1" thickBot="1">
      <c r="B21" s="276"/>
      <c r="C21" s="277"/>
      <c r="D21" s="399" t="s">
        <v>187</v>
      </c>
      <c r="E21" s="400"/>
      <c r="F21" s="400"/>
      <c r="G21" s="400"/>
      <c r="H21" s="400"/>
      <c r="I21" s="401"/>
      <c r="J21" s="402"/>
      <c r="K21" s="402"/>
      <c r="L21" s="403"/>
      <c r="M21" s="403"/>
      <c r="N21" s="403"/>
      <c r="O21" s="403"/>
      <c r="P21" s="402"/>
      <c r="Q21" s="402"/>
      <c r="R21" s="402"/>
      <c r="S21" s="402"/>
      <c r="T21" s="402"/>
      <c r="U21" s="402"/>
      <c r="V21" s="402"/>
      <c r="W21" s="402"/>
      <c r="X21" s="402"/>
      <c r="Y21" s="402"/>
      <c r="Z21" s="402"/>
      <c r="AA21" s="402"/>
      <c r="AB21" s="402"/>
      <c r="AC21" s="402"/>
      <c r="AD21" s="402"/>
      <c r="AE21" s="402"/>
      <c r="AF21" s="402"/>
      <c r="AG21" s="402"/>
      <c r="AH21" s="402"/>
      <c r="AI21" s="404"/>
      <c r="AJ21" s="109"/>
      <c r="AK21" s="109"/>
      <c r="AL21" s="109"/>
      <c r="AM21" s="109"/>
      <c r="AN21" s="109"/>
      <c r="AO21" s="109"/>
    </row>
    <row r="22" spans="2:41" ht="18.95" customHeight="1" thickTop="1" thickBot="1">
      <c r="B22" s="276"/>
      <c r="C22" s="277"/>
      <c r="D22" s="412" t="s">
        <v>188</v>
      </c>
      <c r="E22" s="413"/>
      <c r="F22" s="413"/>
      <c r="G22" s="413"/>
      <c r="H22" s="413"/>
      <c r="I22" s="413"/>
      <c r="J22" s="413"/>
      <c r="K22" s="414"/>
      <c r="L22" s="405" t="s">
        <v>189</v>
      </c>
      <c r="M22" s="406"/>
      <c r="N22" s="406"/>
      <c r="O22" s="407"/>
      <c r="P22" s="408" t="s">
        <v>190</v>
      </c>
      <c r="Q22" s="408"/>
      <c r="R22" s="408"/>
      <c r="S22" s="409"/>
      <c r="T22" s="410" t="s">
        <v>191</v>
      </c>
      <c r="U22" s="408"/>
      <c r="V22" s="408"/>
      <c r="W22" s="409"/>
      <c r="X22" s="410" t="s">
        <v>192</v>
      </c>
      <c r="Y22" s="408"/>
      <c r="Z22" s="408"/>
      <c r="AA22" s="409"/>
      <c r="AB22" s="410" t="s">
        <v>193</v>
      </c>
      <c r="AC22" s="408"/>
      <c r="AD22" s="408"/>
      <c r="AE22" s="409"/>
      <c r="AF22" s="410" t="s">
        <v>194</v>
      </c>
      <c r="AG22" s="408"/>
      <c r="AH22" s="408"/>
      <c r="AI22" s="411"/>
      <c r="AJ22" s="133"/>
      <c r="AK22" s="133"/>
      <c r="AL22" s="133"/>
      <c r="AM22" s="133"/>
      <c r="AN22" s="133"/>
      <c r="AO22" s="109"/>
    </row>
    <row r="23" spans="2:41" ht="18.95" customHeight="1">
      <c r="B23" s="276"/>
      <c r="C23" s="277"/>
      <c r="D23" s="377" t="s">
        <v>195</v>
      </c>
      <c r="E23" s="211" t="s">
        <v>196</v>
      </c>
      <c r="F23" s="379" t="s">
        <v>197</v>
      </c>
      <c r="G23" s="379"/>
      <c r="H23" s="379"/>
      <c r="I23" s="379"/>
      <c r="J23" s="379"/>
      <c r="K23" s="379"/>
      <c r="L23" s="380"/>
      <c r="M23" s="381"/>
      <c r="N23" s="381"/>
      <c r="O23" s="382"/>
      <c r="P23" s="383"/>
      <c r="Q23" s="352"/>
      <c r="R23" s="352"/>
      <c r="S23" s="353"/>
      <c r="T23" s="351"/>
      <c r="U23" s="352"/>
      <c r="V23" s="352"/>
      <c r="W23" s="353"/>
      <c r="X23" s="351"/>
      <c r="Y23" s="352"/>
      <c r="Z23" s="352"/>
      <c r="AA23" s="353"/>
      <c r="AB23" s="351"/>
      <c r="AC23" s="352"/>
      <c r="AD23" s="352"/>
      <c r="AE23" s="353"/>
      <c r="AF23" s="351"/>
      <c r="AG23" s="352"/>
      <c r="AH23" s="352"/>
      <c r="AI23" s="360"/>
      <c r="AJ23" s="134"/>
      <c r="AK23" s="134"/>
      <c r="AL23" s="134"/>
      <c r="AM23" s="134"/>
      <c r="AN23" s="134"/>
      <c r="AO23" s="109"/>
    </row>
    <row r="24" spans="2:41" ht="18.95" customHeight="1">
      <c r="B24" s="276"/>
      <c r="C24" s="277"/>
      <c r="D24" s="377"/>
      <c r="E24" s="211"/>
      <c r="F24" s="397" t="s">
        <v>198</v>
      </c>
      <c r="G24" s="398"/>
      <c r="H24" s="398"/>
      <c r="I24" s="398"/>
      <c r="J24" s="398"/>
      <c r="K24" s="398"/>
      <c r="L24" s="347"/>
      <c r="M24" s="348"/>
      <c r="N24" s="348"/>
      <c r="O24" s="349"/>
      <c r="P24" s="384"/>
      <c r="Q24" s="355"/>
      <c r="R24" s="355"/>
      <c r="S24" s="356"/>
      <c r="T24" s="354"/>
      <c r="U24" s="355"/>
      <c r="V24" s="355"/>
      <c r="W24" s="356"/>
      <c r="X24" s="354"/>
      <c r="Y24" s="355"/>
      <c r="Z24" s="355"/>
      <c r="AA24" s="356"/>
      <c r="AB24" s="354"/>
      <c r="AC24" s="355"/>
      <c r="AD24" s="355"/>
      <c r="AE24" s="356"/>
      <c r="AF24" s="354"/>
      <c r="AG24" s="355"/>
      <c r="AH24" s="355"/>
      <c r="AI24" s="361"/>
      <c r="AJ24" s="134"/>
      <c r="AK24" s="134"/>
      <c r="AL24" s="134"/>
      <c r="AM24" s="134"/>
      <c r="AN24" s="134"/>
      <c r="AO24" s="109"/>
    </row>
    <row r="25" spans="2:41" ht="18.95" customHeight="1">
      <c r="B25" s="276"/>
      <c r="C25" s="277"/>
      <c r="D25" s="377"/>
      <c r="E25" s="211"/>
      <c r="F25" s="397" t="s">
        <v>199</v>
      </c>
      <c r="G25" s="398"/>
      <c r="H25" s="398"/>
      <c r="I25" s="398"/>
      <c r="J25" s="398"/>
      <c r="K25" s="398"/>
      <c r="L25" s="347"/>
      <c r="M25" s="348"/>
      <c r="N25" s="348"/>
      <c r="O25" s="349"/>
      <c r="P25" s="384"/>
      <c r="Q25" s="355"/>
      <c r="R25" s="355"/>
      <c r="S25" s="356"/>
      <c r="T25" s="354"/>
      <c r="U25" s="355"/>
      <c r="V25" s="355"/>
      <c r="W25" s="356"/>
      <c r="X25" s="354"/>
      <c r="Y25" s="355"/>
      <c r="Z25" s="355"/>
      <c r="AA25" s="356"/>
      <c r="AB25" s="354"/>
      <c r="AC25" s="355"/>
      <c r="AD25" s="355"/>
      <c r="AE25" s="356"/>
      <c r="AF25" s="354"/>
      <c r="AG25" s="355"/>
      <c r="AH25" s="355"/>
      <c r="AI25" s="361"/>
      <c r="AJ25" s="134"/>
      <c r="AK25" s="134"/>
      <c r="AL25" s="134"/>
      <c r="AM25" s="134"/>
      <c r="AN25" s="134"/>
      <c r="AO25" s="109"/>
    </row>
    <row r="26" spans="2:41" ht="18.95" customHeight="1">
      <c r="B26" s="276"/>
      <c r="C26" s="277"/>
      <c r="D26" s="377"/>
      <c r="E26" s="212"/>
      <c r="F26" s="397" t="s">
        <v>200</v>
      </c>
      <c r="G26" s="398"/>
      <c r="H26" s="398"/>
      <c r="I26" s="398"/>
      <c r="J26" s="398"/>
      <c r="K26" s="398"/>
      <c r="L26" s="347"/>
      <c r="M26" s="348"/>
      <c r="N26" s="348"/>
      <c r="O26" s="349"/>
      <c r="P26" s="384"/>
      <c r="Q26" s="355"/>
      <c r="R26" s="355"/>
      <c r="S26" s="356"/>
      <c r="T26" s="354"/>
      <c r="U26" s="355"/>
      <c r="V26" s="355"/>
      <c r="W26" s="356"/>
      <c r="X26" s="354"/>
      <c r="Y26" s="355"/>
      <c r="Z26" s="355"/>
      <c r="AA26" s="356"/>
      <c r="AB26" s="354"/>
      <c r="AC26" s="355"/>
      <c r="AD26" s="355"/>
      <c r="AE26" s="356"/>
      <c r="AF26" s="354"/>
      <c r="AG26" s="355"/>
      <c r="AH26" s="355"/>
      <c r="AI26" s="361"/>
      <c r="AJ26" s="134"/>
      <c r="AK26" s="134"/>
      <c r="AL26" s="134"/>
      <c r="AM26" s="134"/>
      <c r="AN26" s="134"/>
      <c r="AO26" s="109"/>
    </row>
    <row r="27" spans="2:41" ht="18.95" customHeight="1">
      <c r="B27" s="276"/>
      <c r="C27" s="277"/>
      <c r="D27" s="377"/>
      <c r="E27" s="213" t="s">
        <v>201</v>
      </c>
      <c r="F27" s="350" t="s">
        <v>202</v>
      </c>
      <c r="G27" s="350"/>
      <c r="H27" s="350"/>
      <c r="I27" s="350"/>
      <c r="J27" s="350"/>
      <c r="K27" s="350"/>
      <c r="L27" s="347"/>
      <c r="M27" s="348"/>
      <c r="N27" s="348"/>
      <c r="O27" s="349"/>
      <c r="P27" s="384"/>
      <c r="Q27" s="355"/>
      <c r="R27" s="355"/>
      <c r="S27" s="356"/>
      <c r="T27" s="354"/>
      <c r="U27" s="355"/>
      <c r="V27" s="355"/>
      <c r="W27" s="356"/>
      <c r="X27" s="354"/>
      <c r="Y27" s="355"/>
      <c r="Z27" s="355"/>
      <c r="AA27" s="356"/>
      <c r="AB27" s="354"/>
      <c r="AC27" s="355"/>
      <c r="AD27" s="355"/>
      <c r="AE27" s="356"/>
      <c r="AF27" s="354"/>
      <c r="AG27" s="355"/>
      <c r="AH27" s="355"/>
      <c r="AI27" s="361"/>
      <c r="AJ27" s="134"/>
      <c r="AK27" s="134"/>
      <c r="AL27" s="134"/>
      <c r="AM27" s="134"/>
      <c r="AN27" s="134"/>
      <c r="AO27" s="109"/>
    </row>
    <row r="28" spans="2:41" ht="18.95" customHeight="1">
      <c r="B28" s="276"/>
      <c r="C28" s="277"/>
      <c r="D28" s="377"/>
      <c r="E28" s="214" t="s">
        <v>203</v>
      </c>
      <c r="F28" s="386" t="s">
        <v>204</v>
      </c>
      <c r="G28" s="386"/>
      <c r="H28" s="386"/>
      <c r="I28" s="386"/>
      <c r="J28" s="386"/>
      <c r="K28" s="386"/>
      <c r="L28" s="387"/>
      <c r="M28" s="388"/>
      <c r="N28" s="388"/>
      <c r="O28" s="389"/>
      <c r="P28" s="385"/>
      <c r="Q28" s="358"/>
      <c r="R28" s="358"/>
      <c r="S28" s="359"/>
      <c r="T28" s="357"/>
      <c r="U28" s="358"/>
      <c r="V28" s="358"/>
      <c r="W28" s="359"/>
      <c r="X28" s="354"/>
      <c r="Y28" s="355"/>
      <c r="Z28" s="355"/>
      <c r="AA28" s="356"/>
      <c r="AB28" s="354"/>
      <c r="AC28" s="355"/>
      <c r="AD28" s="355"/>
      <c r="AE28" s="356"/>
      <c r="AF28" s="354"/>
      <c r="AG28" s="355"/>
      <c r="AH28" s="355"/>
      <c r="AI28" s="361"/>
      <c r="AJ28" s="134"/>
      <c r="AK28" s="134"/>
      <c r="AL28" s="134"/>
      <c r="AM28" s="134"/>
      <c r="AN28" s="134"/>
      <c r="AO28" s="109"/>
    </row>
    <row r="29" spans="2:41" ht="18.95" customHeight="1">
      <c r="B29" s="276"/>
      <c r="C29" s="277"/>
      <c r="D29" s="377"/>
      <c r="E29" s="215" t="s">
        <v>205</v>
      </c>
      <c r="F29" s="390" t="s">
        <v>206</v>
      </c>
      <c r="G29" s="390"/>
      <c r="H29" s="390"/>
      <c r="I29" s="390"/>
      <c r="J29" s="390"/>
      <c r="K29" s="390"/>
      <c r="L29" s="374"/>
      <c r="M29" s="375"/>
      <c r="N29" s="375"/>
      <c r="O29" s="376"/>
      <c r="P29" s="372"/>
      <c r="Q29" s="368"/>
      <c r="R29" s="368"/>
      <c r="S29" s="369"/>
      <c r="T29" s="357"/>
      <c r="U29" s="358"/>
      <c r="V29" s="358"/>
      <c r="W29" s="359"/>
      <c r="X29" s="357"/>
      <c r="Y29" s="358"/>
      <c r="Z29" s="358"/>
      <c r="AA29" s="359"/>
      <c r="AB29" s="357"/>
      <c r="AC29" s="358"/>
      <c r="AD29" s="358"/>
      <c r="AE29" s="359"/>
      <c r="AF29" s="357"/>
      <c r="AG29" s="358"/>
      <c r="AH29" s="358"/>
      <c r="AI29" s="362"/>
      <c r="AJ29" s="134"/>
      <c r="AK29" s="134"/>
      <c r="AL29" s="134"/>
      <c r="AM29" s="134"/>
      <c r="AN29" s="134"/>
      <c r="AO29" s="109"/>
    </row>
    <row r="30" spans="2:41" ht="18.95" customHeight="1">
      <c r="B30" s="276"/>
      <c r="C30" s="277"/>
      <c r="D30" s="377"/>
      <c r="E30" s="216" t="s">
        <v>207</v>
      </c>
      <c r="F30" s="371" t="s">
        <v>208</v>
      </c>
      <c r="G30" s="371"/>
      <c r="H30" s="371"/>
      <c r="I30" s="371"/>
      <c r="J30" s="371"/>
      <c r="K30" s="371"/>
      <c r="L30" s="372"/>
      <c r="M30" s="368"/>
      <c r="N30" s="368"/>
      <c r="O30" s="373"/>
      <c r="P30" s="391"/>
      <c r="Q30" s="391"/>
      <c r="R30" s="391"/>
      <c r="S30" s="392"/>
      <c r="T30" s="367"/>
      <c r="U30" s="368"/>
      <c r="V30" s="368"/>
      <c r="W30" s="369"/>
      <c r="X30" s="367"/>
      <c r="Y30" s="368"/>
      <c r="Z30" s="368"/>
      <c r="AA30" s="369"/>
      <c r="AB30" s="367"/>
      <c r="AC30" s="368"/>
      <c r="AD30" s="368"/>
      <c r="AE30" s="369"/>
      <c r="AF30" s="367"/>
      <c r="AG30" s="368"/>
      <c r="AH30" s="368"/>
      <c r="AI30" s="370"/>
      <c r="AJ30" s="134"/>
      <c r="AK30" s="134"/>
      <c r="AL30" s="134"/>
      <c r="AM30" s="134"/>
      <c r="AN30" s="134"/>
      <c r="AO30" s="109"/>
    </row>
    <row r="31" spans="2:41" ht="18.95" customHeight="1">
      <c r="B31" s="276"/>
      <c r="C31" s="277"/>
      <c r="D31" s="378"/>
      <c r="E31" s="393" t="s">
        <v>209</v>
      </c>
      <c r="F31" s="394"/>
      <c r="G31" s="394"/>
      <c r="H31" s="394"/>
      <c r="I31" s="394"/>
      <c r="J31" s="394"/>
      <c r="K31" s="394"/>
      <c r="L31" s="395">
        <f>IF(SUM(L23,L27,L28,L29,L30)=SUM(P31:AI31),SUM(P31:AI31),"縦計と横計の不一致")</f>
        <v>0</v>
      </c>
      <c r="M31" s="364"/>
      <c r="N31" s="364"/>
      <c r="O31" s="396"/>
      <c r="P31" s="364">
        <f>SUM(P23:S30)</f>
        <v>0</v>
      </c>
      <c r="Q31" s="364"/>
      <c r="R31" s="364"/>
      <c r="S31" s="365"/>
      <c r="T31" s="363">
        <f>SUM(T23:W30)</f>
        <v>0</v>
      </c>
      <c r="U31" s="364"/>
      <c r="V31" s="364"/>
      <c r="W31" s="365"/>
      <c r="X31" s="363">
        <f>SUM(X23:AA30)</f>
        <v>0</v>
      </c>
      <c r="Y31" s="364"/>
      <c r="Z31" s="364"/>
      <c r="AA31" s="365"/>
      <c r="AB31" s="363">
        <f>SUM(AB23:AE30)</f>
        <v>0</v>
      </c>
      <c r="AC31" s="364"/>
      <c r="AD31" s="364"/>
      <c r="AE31" s="365"/>
      <c r="AF31" s="363">
        <f>SUM(AF23:AI30)</f>
        <v>0</v>
      </c>
      <c r="AG31" s="364"/>
      <c r="AH31" s="364"/>
      <c r="AI31" s="366"/>
      <c r="AJ31" s="140"/>
      <c r="AK31" s="140"/>
      <c r="AL31" s="140"/>
      <c r="AM31" s="140"/>
      <c r="AN31" s="140"/>
      <c r="AO31" s="109"/>
    </row>
    <row r="32" spans="2:41" ht="18.95" customHeight="1">
      <c r="B32" s="276"/>
      <c r="C32" s="277"/>
      <c r="D32" s="217" t="s">
        <v>210</v>
      </c>
      <c r="E32" s="326" t="s">
        <v>211</v>
      </c>
      <c r="F32" s="326"/>
      <c r="G32" s="326"/>
      <c r="H32" s="326"/>
      <c r="I32" s="326"/>
      <c r="J32" s="326"/>
      <c r="K32" s="326"/>
      <c r="L32" s="327"/>
      <c r="M32" s="328"/>
      <c r="N32" s="328"/>
      <c r="O32" s="329"/>
      <c r="P32" s="333"/>
      <c r="Q32" s="334"/>
      <c r="R32" s="334"/>
      <c r="S32" s="334"/>
      <c r="T32" s="321"/>
      <c r="U32" s="321"/>
      <c r="V32" s="321"/>
      <c r="W32" s="321"/>
      <c r="X32" s="321"/>
      <c r="Y32" s="321"/>
      <c r="Z32" s="321"/>
      <c r="AA32" s="321"/>
      <c r="AB32" s="321"/>
      <c r="AC32" s="321"/>
      <c r="AD32" s="321"/>
      <c r="AE32" s="321"/>
      <c r="AF32" s="321"/>
      <c r="AG32" s="321"/>
      <c r="AH32" s="321"/>
      <c r="AI32" s="323"/>
      <c r="AJ32" s="134"/>
      <c r="AK32" s="134"/>
      <c r="AL32" s="134"/>
      <c r="AM32" s="134"/>
      <c r="AN32" s="134"/>
      <c r="AO32" s="109"/>
    </row>
    <row r="33" spans="2:41" ht="18.95" customHeight="1">
      <c r="B33" s="276"/>
      <c r="C33" s="277"/>
      <c r="D33" s="218" t="s">
        <v>17</v>
      </c>
      <c r="E33" s="325"/>
      <c r="F33" s="325"/>
      <c r="G33" s="325"/>
      <c r="H33" s="325"/>
      <c r="I33" s="325"/>
      <c r="J33" s="325"/>
      <c r="K33" s="220" t="s">
        <v>18</v>
      </c>
      <c r="L33" s="330"/>
      <c r="M33" s="331"/>
      <c r="N33" s="331"/>
      <c r="O33" s="332"/>
      <c r="P33" s="335"/>
      <c r="Q33" s="336"/>
      <c r="R33" s="336"/>
      <c r="S33" s="336"/>
      <c r="T33" s="322"/>
      <c r="U33" s="322"/>
      <c r="V33" s="322"/>
      <c r="W33" s="322"/>
      <c r="X33" s="322"/>
      <c r="Y33" s="322"/>
      <c r="Z33" s="322"/>
      <c r="AA33" s="322"/>
      <c r="AB33" s="322"/>
      <c r="AC33" s="322"/>
      <c r="AD33" s="322"/>
      <c r="AE33" s="322"/>
      <c r="AF33" s="322"/>
      <c r="AG33" s="322"/>
      <c r="AH33" s="322"/>
      <c r="AI33" s="324"/>
      <c r="AJ33" s="134"/>
      <c r="AK33" s="134"/>
      <c r="AL33" s="134"/>
      <c r="AM33" s="134"/>
      <c r="AN33" s="134"/>
      <c r="AO33" s="109"/>
    </row>
    <row r="34" spans="2:41" ht="18.95" customHeight="1" thickBot="1">
      <c r="B34" s="276"/>
      <c r="C34" s="277"/>
      <c r="D34" s="339" t="s">
        <v>212</v>
      </c>
      <c r="E34" s="340"/>
      <c r="F34" s="340"/>
      <c r="G34" s="340"/>
      <c r="H34" s="340"/>
      <c r="I34" s="340"/>
      <c r="J34" s="340"/>
      <c r="K34" s="340"/>
      <c r="L34" s="341">
        <f>IF(SUM(L31,L32)=SUM(P34:AI34),SUM(P34:AI34),"縦計と横計の不一致")</f>
        <v>0</v>
      </c>
      <c r="M34" s="342"/>
      <c r="N34" s="342"/>
      <c r="O34" s="343"/>
      <c r="P34" s="344">
        <f>P31</f>
        <v>0</v>
      </c>
      <c r="Q34" s="345"/>
      <c r="R34" s="345"/>
      <c r="S34" s="345"/>
      <c r="T34" s="345">
        <f>SUM(T31,T32)</f>
        <v>0</v>
      </c>
      <c r="U34" s="345"/>
      <c r="V34" s="345"/>
      <c r="W34" s="345"/>
      <c r="X34" s="345">
        <f>SUM(X31,X32)</f>
        <v>0</v>
      </c>
      <c r="Y34" s="345"/>
      <c r="Z34" s="345"/>
      <c r="AA34" s="345"/>
      <c r="AB34" s="345">
        <f>SUM(AB31,AB32)</f>
        <v>0</v>
      </c>
      <c r="AC34" s="345"/>
      <c r="AD34" s="345"/>
      <c r="AE34" s="345"/>
      <c r="AF34" s="345">
        <f>SUM(AF31,AF32)</f>
        <v>0</v>
      </c>
      <c r="AG34" s="345"/>
      <c r="AH34" s="345"/>
      <c r="AI34" s="346"/>
      <c r="AJ34" s="140"/>
      <c r="AK34" s="140"/>
      <c r="AL34" s="140"/>
      <c r="AM34" s="140"/>
      <c r="AN34" s="140"/>
      <c r="AO34" s="109"/>
    </row>
    <row r="35" spans="2:41" ht="18.95" customHeight="1" thickBot="1">
      <c r="B35" s="276"/>
      <c r="C35" s="277"/>
      <c r="D35" s="312" t="s">
        <v>213</v>
      </c>
      <c r="E35" s="313"/>
      <c r="F35" s="313"/>
      <c r="G35" s="313"/>
      <c r="H35" s="313"/>
      <c r="I35" s="314"/>
      <c r="J35" s="181"/>
      <c r="K35" s="182"/>
      <c r="L35" s="183"/>
      <c r="M35" s="184"/>
      <c r="N35" s="183"/>
      <c r="O35" s="183"/>
      <c r="P35" s="181" t="s">
        <v>10</v>
      </c>
      <c r="Q35" s="182"/>
      <c r="R35" s="182"/>
      <c r="S35" s="157"/>
      <c r="T35" s="159"/>
      <c r="U35" s="159"/>
      <c r="V35" s="159"/>
      <c r="W35" s="159"/>
      <c r="X35" s="159"/>
      <c r="Y35" s="160"/>
      <c r="Z35" s="160"/>
      <c r="AA35" s="317" t="s">
        <v>276</v>
      </c>
      <c r="AB35" s="317"/>
      <c r="AC35" s="317"/>
      <c r="AD35" s="317"/>
      <c r="AE35" s="317"/>
      <c r="AF35" s="317"/>
      <c r="AG35" s="317"/>
      <c r="AH35" s="159"/>
      <c r="AI35" s="201"/>
      <c r="AJ35" s="109"/>
      <c r="AK35" s="109"/>
      <c r="AL35" s="109"/>
      <c r="AM35" s="109"/>
      <c r="AN35" s="109"/>
      <c r="AO35" s="109"/>
    </row>
    <row r="36" spans="2:41" ht="18.95" customHeight="1">
      <c r="B36" s="276"/>
      <c r="C36" s="277"/>
      <c r="D36" s="337" t="s">
        <v>214</v>
      </c>
      <c r="E36" s="338"/>
      <c r="F36" s="338"/>
      <c r="G36" s="338"/>
      <c r="H36" s="338"/>
      <c r="I36" s="338"/>
      <c r="J36" s="184"/>
      <c r="K36" s="183"/>
      <c r="L36" s="183"/>
      <c r="M36" s="184"/>
      <c r="N36" s="183"/>
      <c r="O36" s="183"/>
      <c r="P36" s="184" t="s">
        <v>10</v>
      </c>
      <c r="Q36" s="183"/>
      <c r="R36" s="183"/>
      <c r="S36" s="158"/>
      <c r="T36" s="125"/>
      <c r="U36" s="125"/>
      <c r="V36" s="125"/>
      <c r="W36" s="125"/>
      <c r="X36" s="121"/>
      <c r="Y36" s="161"/>
      <c r="Z36" s="162"/>
      <c r="AA36" s="318"/>
      <c r="AB36" s="318"/>
      <c r="AC36" s="202"/>
      <c r="AD36" s="124"/>
      <c r="AE36" s="124"/>
      <c r="AF36" s="124"/>
      <c r="AG36" s="124"/>
      <c r="AH36" s="124"/>
      <c r="AI36" s="203"/>
      <c r="AJ36" s="109"/>
      <c r="AK36" s="109"/>
      <c r="AL36" s="109"/>
      <c r="AM36" s="109"/>
      <c r="AN36" s="109"/>
      <c r="AO36" s="109"/>
    </row>
    <row r="37" spans="2:41" ht="18.95" customHeight="1" thickBot="1">
      <c r="B37" s="276"/>
      <c r="C37" s="277"/>
      <c r="D37" s="309"/>
      <c r="E37" s="310"/>
      <c r="F37" s="310"/>
      <c r="G37" s="310"/>
      <c r="H37" s="310"/>
      <c r="I37" s="163" t="s">
        <v>24</v>
      </c>
      <c r="J37" s="319" t="s">
        <v>275</v>
      </c>
      <c r="K37" s="319"/>
      <c r="L37" s="319"/>
      <c r="M37" s="319"/>
      <c r="N37" s="316" t="s">
        <v>280</v>
      </c>
      <c r="O37" s="316"/>
      <c r="P37" s="316"/>
      <c r="Q37" s="316"/>
      <c r="R37" s="316"/>
      <c r="S37" s="316"/>
      <c r="T37" s="316"/>
      <c r="U37" s="320"/>
      <c r="V37" s="320"/>
      <c r="W37" s="204" t="s">
        <v>277</v>
      </c>
      <c r="X37" s="1"/>
      <c r="Y37" s="199"/>
      <c r="Z37" s="164"/>
      <c r="AA37" s="315"/>
      <c r="AB37" s="315"/>
      <c r="AC37" s="164" t="s">
        <v>277</v>
      </c>
      <c r="AD37" s="316" t="s">
        <v>278</v>
      </c>
      <c r="AE37" s="316"/>
      <c r="AF37" s="316"/>
      <c r="AG37" s="315"/>
      <c r="AH37" s="315"/>
      <c r="AI37" s="200" t="s">
        <v>279</v>
      </c>
      <c r="AJ37" s="109"/>
      <c r="AK37" s="109"/>
      <c r="AL37" s="109"/>
      <c r="AM37" s="109"/>
      <c r="AN37" s="109"/>
      <c r="AO37" s="109"/>
    </row>
    <row r="38" spans="2:41" ht="18.95" customHeight="1" thickBot="1">
      <c r="B38" s="276"/>
      <c r="C38" s="277"/>
      <c r="D38" s="244" t="s">
        <v>215</v>
      </c>
      <c r="E38" s="245"/>
      <c r="F38" s="245"/>
      <c r="G38" s="245"/>
      <c r="H38" s="245"/>
      <c r="I38" s="246"/>
      <c r="J38" s="184"/>
      <c r="K38" s="292" t="s">
        <v>175</v>
      </c>
      <c r="L38" s="292"/>
      <c r="M38" s="292"/>
      <c r="N38" s="150" t="s">
        <v>17</v>
      </c>
      <c r="O38" s="292" t="s">
        <v>27</v>
      </c>
      <c r="P38" s="311"/>
      <c r="Q38" s="311"/>
      <c r="R38" s="311"/>
      <c r="S38" s="311"/>
      <c r="T38" s="311"/>
      <c r="U38" s="311"/>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8.95" customHeight="1">
      <c r="B39" s="276"/>
      <c r="C39" s="277"/>
      <c r="D39" s="300" t="s">
        <v>36</v>
      </c>
      <c r="E39" s="301"/>
      <c r="F39" s="301"/>
      <c r="G39" s="301"/>
      <c r="H39" s="301"/>
      <c r="I39" s="301"/>
      <c r="J39" s="184"/>
      <c r="K39" s="292" t="s">
        <v>16</v>
      </c>
      <c r="L39" s="292"/>
      <c r="M39" s="292"/>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8.95" customHeight="1">
      <c r="B40" s="276"/>
      <c r="C40" s="277"/>
      <c r="D40" s="302"/>
      <c r="E40" s="303"/>
      <c r="F40" s="303"/>
      <c r="G40" s="303"/>
      <c r="H40" s="303"/>
      <c r="I40" s="306" t="s">
        <v>24</v>
      </c>
      <c r="J40" s="150" t="s">
        <v>55</v>
      </c>
      <c r="K40" s="291" t="s">
        <v>58</v>
      </c>
      <c r="L40" s="307"/>
      <c r="M40" s="307"/>
      <c r="N40" s="307"/>
      <c r="O40" s="307"/>
      <c r="P40" s="294"/>
      <c r="Q40" s="294"/>
      <c r="R40" s="158" t="s">
        <v>0</v>
      </c>
      <c r="S40" s="656"/>
      <c r="T40" s="656"/>
      <c r="U40" s="158" t="s">
        <v>1</v>
      </c>
      <c r="V40" s="165" t="s">
        <v>56</v>
      </c>
      <c r="AI40" s="166"/>
      <c r="AJ40" s="109"/>
      <c r="AK40" s="109"/>
      <c r="AL40" s="109"/>
      <c r="AM40" s="109"/>
      <c r="AN40" s="109"/>
      <c r="AO40" s="109"/>
    </row>
    <row r="41" spans="2:41" ht="18.95" customHeight="1" thickBot="1">
      <c r="B41" s="276"/>
      <c r="C41" s="277"/>
      <c r="D41" s="304"/>
      <c r="E41" s="305"/>
      <c r="F41" s="305"/>
      <c r="G41" s="305"/>
      <c r="H41" s="305"/>
      <c r="I41" s="293"/>
      <c r="J41" s="184"/>
      <c r="K41" s="292" t="s">
        <v>19</v>
      </c>
      <c r="L41" s="292"/>
      <c r="M41" s="292"/>
      <c r="N41" s="150" t="s">
        <v>17</v>
      </c>
      <c r="O41" s="184"/>
      <c r="P41" s="125" t="s">
        <v>20</v>
      </c>
      <c r="Q41" s="150"/>
      <c r="R41" s="150"/>
      <c r="S41" s="184"/>
      <c r="T41" s="125" t="s">
        <v>28</v>
      </c>
      <c r="U41" s="150"/>
      <c r="V41" s="165" t="s">
        <v>18</v>
      </c>
      <c r="W41" s="169" t="s">
        <v>55</v>
      </c>
      <c r="X41" s="291" t="s">
        <v>59</v>
      </c>
      <c r="Y41" s="293"/>
      <c r="Z41" s="293"/>
      <c r="AA41" s="293"/>
      <c r="AB41" s="294"/>
      <c r="AC41" s="294"/>
      <c r="AD41" s="294"/>
      <c r="AE41" s="294"/>
      <c r="AF41" s="170" t="s">
        <v>56</v>
      </c>
      <c r="AG41" s="150"/>
      <c r="AH41" s="150"/>
      <c r="AI41" s="166"/>
      <c r="AJ41" s="109"/>
      <c r="AK41" s="109"/>
      <c r="AL41" s="109"/>
      <c r="AM41" s="109"/>
      <c r="AN41" s="109"/>
      <c r="AO41" s="109"/>
    </row>
    <row r="42" spans="2:41" ht="18.95" customHeight="1" thickBot="1">
      <c r="B42" s="276"/>
      <c r="C42" s="277"/>
      <c r="D42" s="295" t="s">
        <v>216</v>
      </c>
      <c r="E42" s="296"/>
      <c r="F42" s="296"/>
      <c r="G42" s="296"/>
      <c r="H42" s="296"/>
      <c r="I42" s="297"/>
      <c r="J42" s="171" t="s">
        <v>46</v>
      </c>
      <c r="K42" s="171"/>
      <c r="L42" s="171"/>
      <c r="M42" s="171"/>
      <c r="N42" s="171"/>
      <c r="O42" s="171"/>
      <c r="P42" s="298"/>
      <c r="Q42" s="298"/>
      <c r="R42" s="171" t="s">
        <v>0</v>
      </c>
      <c r="S42" s="171"/>
      <c r="T42" s="171" t="s">
        <v>40</v>
      </c>
      <c r="U42" s="171"/>
      <c r="V42" s="171"/>
      <c r="W42" s="299"/>
      <c r="X42" s="299"/>
      <c r="Y42" s="299"/>
      <c r="Z42" s="171" t="s">
        <v>41</v>
      </c>
      <c r="AA42" s="171"/>
      <c r="AB42" s="171"/>
      <c r="AC42" s="171"/>
      <c r="AD42" s="171"/>
      <c r="AE42" s="171"/>
      <c r="AF42" s="171"/>
      <c r="AG42" s="171"/>
      <c r="AH42" s="171"/>
      <c r="AI42" s="172"/>
      <c r="AJ42" s="109"/>
      <c r="AK42" s="109"/>
      <c r="AL42" s="109"/>
      <c r="AM42" s="109"/>
      <c r="AN42" s="109"/>
      <c r="AO42" s="109"/>
    </row>
    <row r="43" spans="2:41" ht="18.95" customHeight="1" thickBot="1">
      <c r="B43" s="278"/>
      <c r="C43" s="279"/>
      <c r="D43" s="173"/>
      <c r="E43" s="174" t="s">
        <v>42</v>
      </c>
      <c r="F43" s="174"/>
      <c r="G43" s="174"/>
      <c r="H43" s="174"/>
      <c r="I43" s="174"/>
      <c r="J43" s="126" t="s">
        <v>43</v>
      </c>
      <c r="K43" s="126"/>
      <c r="L43" s="126"/>
      <c r="M43" s="126"/>
      <c r="N43" s="126"/>
      <c r="O43" s="126"/>
      <c r="P43" s="253"/>
      <c r="Q43" s="253"/>
      <c r="R43" s="175" t="s">
        <v>0</v>
      </c>
      <c r="S43" s="175"/>
      <c r="T43" s="175" t="s">
        <v>40</v>
      </c>
      <c r="U43" s="175"/>
      <c r="V43" s="175"/>
      <c r="W43" s="254"/>
      <c r="X43" s="254"/>
      <c r="Y43" s="254"/>
      <c r="Z43" s="175" t="s">
        <v>41</v>
      </c>
      <c r="AA43" s="175"/>
      <c r="AB43" s="175"/>
      <c r="AC43" s="175"/>
      <c r="AD43" s="175"/>
      <c r="AE43" s="175"/>
      <c r="AF43" s="175"/>
      <c r="AG43" s="175"/>
      <c r="AH43" s="175"/>
      <c r="AI43" s="176"/>
      <c r="AJ43" s="109"/>
      <c r="AK43" s="109"/>
      <c r="AL43" s="109"/>
      <c r="AM43" s="109"/>
      <c r="AN43" s="109"/>
      <c r="AO43" s="109"/>
    </row>
    <row r="44" spans="2:41" ht="20.100000000000001" customHeight="1" thickBot="1">
      <c r="B44" s="244" t="s">
        <v>217</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6"/>
      <c r="AA44" s="255" t="s">
        <v>218</v>
      </c>
      <c r="AB44" s="255"/>
      <c r="AC44" s="255"/>
      <c r="AD44" s="255"/>
      <c r="AE44" s="255"/>
      <c r="AF44" s="255"/>
      <c r="AG44" s="255"/>
      <c r="AH44" s="255"/>
      <c r="AI44" s="255"/>
      <c r="AJ44" s="109"/>
      <c r="AK44" s="109"/>
      <c r="AL44" s="109"/>
      <c r="AM44" s="109"/>
      <c r="AN44" s="109"/>
      <c r="AO44" s="109"/>
    </row>
    <row r="45" spans="2:41" ht="20.100000000000001" customHeight="1">
      <c r="B45" s="256"/>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8"/>
      <c r="AA45" s="256"/>
      <c r="AB45" s="257"/>
      <c r="AC45" s="257"/>
      <c r="AD45" s="257"/>
      <c r="AE45" s="257"/>
      <c r="AF45" s="257"/>
      <c r="AG45" s="257"/>
      <c r="AH45" s="257"/>
      <c r="AI45" s="258"/>
      <c r="AJ45" s="109"/>
      <c r="AK45" s="109"/>
      <c r="AL45" s="109"/>
      <c r="AM45" s="109"/>
      <c r="AN45" s="109"/>
      <c r="AO45" s="109"/>
    </row>
    <row r="46" spans="2:41" ht="20.100000000000001" customHeight="1">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1"/>
      <c r="AA46" s="259"/>
      <c r="AB46" s="260"/>
      <c r="AC46" s="260"/>
      <c r="AD46" s="260"/>
      <c r="AE46" s="260"/>
      <c r="AF46" s="260"/>
      <c r="AG46" s="260"/>
      <c r="AH46" s="260"/>
      <c r="AI46" s="261"/>
      <c r="AJ46" s="109"/>
      <c r="AK46" s="109"/>
      <c r="AL46" s="109"/>
      <c r="AM46" s="109"/>
      <c r="AN46" s="109"/>
      <c r="AO46" s="109"/>
    </row>
    <row r="47" spans="2:41" ht="20.100000000000001" customHeight="1">
      <c r="B47" s="259"/>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1"/>
      <c r="AA47" s="259"/>
      <c r="AB47" s="260"/>
      <c r="AC47" s="260"/>
      <c r="AD47" s="260"/>
      <c r="AE47" s="260"/>
      <c r="AF47" s="260"/>
      <c r="AG47" s="260"/>
      <c r="AH47" s="260"/>
      <c r="AI47" s="261"/>
      <c r="AJ47" s="109"/>
      <c r="AK47" s="109"/>
      <c r="AL47" s="109"/>
      <c r="AM47" s="109"/>
      <c r="AN47" s="109"/>
      <c r="AO47" s="109"/>
    </row>
    <row r="48" spans="2:41" s="124" customFormat="1" ht="20.100000000000001" customHeight="1">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1"/>
      <c r="AA48" s="259"/>
      <c r="AB48" s="260"/>
      <c r="AC48" s="260"/>
      <c r="AD48" s="260"/>
      <c r="AE48" s="260"/>
      <c r="AF48" s="260"/>
      <c r="AG48" s="260"/>
      <c r="AH48" s="260"/>
      <c r="AI48" s="261"/>
      <c r="AJ48" s="123"/>
      <c r="AK48" s="123"/>
      <c r="AL48" s="123"/>
      <c r="AM48" s="123"/>
      <c r="AN48" s="123"/>
      <c r="AO48" s="123"/>
    </row>
    <row r="49" spans="2:41" ht="20.100000000000001" customHeight="1">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1"/>
      <c r="AA49" s="259"/>
      <c r="AB49" s="260"/>
      <c r="AC49" s="260"/>
      <c r="AD49" s="260"/>
      <c r="AE49" s="260"/>
      <c r="AF49" s="260"/>
      <c r="AG49" s="260"/>
      <c r="AH49" s="260"/>
      <c r="AI49" s="261"/>
      <c r="AJ49" s="111"/>
      <c r="AK49" s="109"/>
      <c r="AL49" s="109"/>
      <c r="AN49" s="109"/>
      <c r="AO49" s="109"/>
    </row>
    <row r="50" spans="2:41" ht="20.100000000000001" customHeight="1">
      <c r="B50" s="259"/>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1"/>
      <c r="AA50" s="269"/>
      <c r="AB50" s="270"/>
      <c r="AC50" s="270"/>
      <c r="AD50" s="270"/>
      <c r="AE50" s="270"/>
      <c r="AF50" s="270"/>
      <c r="AG50" s="270"/>
      <c r="AH50" s="270"/>
      <c r="AI50" s="271"/>
      <c r="AJ50" s="111"/>
      <c r="AK50" s="109"/>
      <c r="AL50" s="109"/>
      <c r="AN50" s="109"/>
      <c r="AO50" s="109"/>
    </row>
    <row r="51" spans="2:41" ht="20.100000000000001" customHeight="1" thickBot="1">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c r="AA51" s="265" t="s">
        <v>44</v>
      </c>
      <c r="AB51" s="266"/>
      <c r="AC51" s="266"/>
      <c r="AD51" s="267"/>
      <c r="AE51" s="267"/>
      <c r="AF51" s="267"/>
      <c r="AG51" s="267"/>
      <c r="AH51" s="267"/>
      <c r="AI51" s="268"/>
      <c r="AJ51" s="111"/>
      <c r="AK51" s="109"/>
      <c r="AL51" s="109"/>
      <c r="AN51" s="109"/>
      <c r="AO51" s="109"/>
    </row>
    <row r="52" spans="2:41" ht="20.100000000000001" customHeight="1" thickBot="1">
      <c r="B52" s="244" t="s">
        <v>219</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6"/>
      <c r="AA52" s="247" t="s">
        <v>220</v>
      </c>
      <c r="AB52" s="248"/>
      <c r="AC52" s="248"/>
      <c r="AD52" s="249"/>
      <c r="AE52" s="249"/>
      <c r="AF52" s="249"/>
      <c r="AG52" s="249"/>
      <c r="AH52" s="249"/>
      <c r="AI52" s="250"/>
      <c r="AJ52" s="111"/>
      <c r="AK52" s="109"/>
      <c r="AL52" s="109"/>
      <c r="AN52" s="109"/>
      <c r="AO52" s="109"/>
    </row>
    <row r="53" spans="2:41" ht="20.100000000000001" customHeight="1">
      <c r="B53" s="251" t="s">
        <v>9</v>
      </c>
      <c r="C53" s="252"/>
      <c r="D53" s="252"/>
      <c r="E53" s="272" t="s">
        <v>224</v>
      </c>
      <c r="F53" s="273"/>
      <c r="G53" s="190" t="s">
        <v>223</v>
      </c>
      <c r="H53" s="188"/>
      <c r="I53" s="273"/>
      <c r="J53" s="273"/>
      <c r="K53" s="189" t="s">
        <v>225</v>
      </c>
      <c r="L53" s="454"/>
      <c r="M53" s="455"/>
      <c r="N53" s="455"/>
      <c r="O53" s="455"/>
      <c r="P53" s="455"/>
      <c r="Q53" s="455"/>
      <c r="R53" s="455"/>
      <c r="S53" s="455"/>
      <c r="T53" s="455"/>
      <c r="U53" s="455"/>
      <c r="V53" s="455"/>
      <c r="W53" s="455"/>
      <c r="X53" s="455"/>
      <c r="Y53" s="455"/>
      <c r="Z53" s="456"/>
      <c r="AA53" s="247" t="s">
        <v>53</v>
      </c>
      <c r="AB53" s="248"/>
      <c r="AC53" s="248"/>
      <c r="AD53" s="187"/>
      <c r="AE53" s="193" t="s">
        <v>222</v>
      </c>
      <c r="AF53" s="186"/>
      <c r="AG53" s="186"/>
      <c r="AH53" s="191"/>
      <c r="AI53" s="219" t="s">
        <v>226</v>
      </c>
      <c r="AJ53" s="112"/>
      <c r="AK53" s="109"/>
      <c r="AL53" s="109"/>
      <c r="AN53" s="109"/>
      <c r="AO53" s="109"/>
    </row>
    <row r="54" spans="2:41" ht="20.100000000000001" customHeight="1" thickBot="1">
      <c r="B54" s="225" t="s">
        <v>11</v>
      </c>
      <c r="C54" s="226"/>
      <c r="D54" s="226"/>
      <c r="E54" s="227"/>
      <c r="F54" s="228"/>
      <c r="G54" s="228"/>
      <c r="H54" s="228"/>
      <c r="I54" s="228"/>
      <c r="J54" s="228"/>
      <c r="K54" s="229"/>
      <c r="L54" s="457"/>
      <c r="M54" s="458"/>
      <c r="N54" s="458"/>
      <c r="O54" s="458"/>
      <c r="P54" s="458"/>
      <c r="Q54" s="458"/>
      <c r="R54" s="458"/>
      <c r="S54" s="458"/>
      <c r="T54" s="458"/>
      <c r="U54" s="458"/>
      <c r="V54" s="458"/>
      <c r="W54" s="458"/>
      <c r="X54" s="458"/>
      <c r="Y54" s="458"/>
      <c r="Z54" s="459"/>
      <c r="AA54" s="230" t="s">
        <v>221</v>
      </c>
      <c r="AB54" s="231"/>
      <c r="AC54" s="231"/>
      <c r="AD54" s="232"/>
      <c r="AE54" s="232"/>
      <c r="AF54" s="232"/>
      <c r="AG54" s="232"/>
      <c r="AH54" s="232"/>
      <c r="AI54" s="233"/>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5.95" customHeight="1">
      <c r="B56" s="234" t="s">
        <v>12</v>
      </c>
      <c r="C56" s="235"/>
      <c r="D56" s="194"/>
      <c r="E56" s="240" t="s">
        <v>50</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112"/>
      <c r="AK56" s="109"/>
      <c r="AL56" s="109"/>
      <c r="AM56" s="109"/>
      <c r="AN56" s="109"/>
      <c r="AO56" s="109"/>
    </row>
    <row r="57" spans="2:41" ht="15.95" customHeight="1">
      <c r="B57" s="236"/>
      <c r="C57" s="237"/>
      <c r="D57" s="195"/>
      <c r="E57" s="221" t="s">
        <v>51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2"/>
      <c r="AJ57" s="109"/>
      <c r="AK57" s="109"/>
      <c r="AL57" s="109"/>
      <c r="AM57" s="109"/>
      <c r="AN57" s="109"/>
      <c r="AO57" s="109"/>
    </row>
    <row r="58" spans="2:41" ht="15.95" customHeight="1">
      <c r="B58" s="236"/>
      <c r="C58" s="237"/>
      <c r="D58" s="184"/>
      <c r="E58" s="221" t="s">
        <v>52</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2"/>
      <c r="AJ58" s="111"/>
      <c r="AK58" s="109"/>
      <c r="AM58" s="109"/>
      <c r="AN58" s="109"/>
      <c r="AO58" s="109"/>
    </row>
    <row r="59" spans="2:41" ht="15.95" customHeight="1">
      <c r="B59" s="236"/>
      <c r="C59" s="237"/>
      <c r="D59" s="195"/>
      <c r="E59" s="221" t="s">
        <v>35</v>
      </c>
      <c r="F59" s="221"/>
      <c r="G59" s="221"/>
      <c r="H59" s="221"/>
      <c r="I59" s="221"/>
      <c r="J59" s="221"/>
      <c r="K59" s="221"/>
      <c r="L59" s="221"/>
      <c r="M59" s="221"/>
      <c r="N59" s="221"/>
      <c r="O59" s="221"/>
      <c r="P59" s="221"/>
      <c r="Q59" s="221"/>
      <c r="R59" s="221"/>
      <c r="S59" s="221"/>
      <c r="T59" s="221"/>
      <c r="U59" s="184"/>
      <c r="V59" s="242" t="s">
        <v>173</v>
      </c>
      <c r="W59" s="242"/>
      <c r="X59" s="242"/>
      <c r="Y59" s="242"/>
      <c r="Z59" s="242"/>
      <c r="AA59" s="242"/>
      <c r="AB59" s="242"/>
      <c r="AC59" s="242"/>
      <c r="AD59" s="242"/>
      <c r="AE59" s="242"/>
      <c r="AF59" s="242"/>
      <c r="AG59" s="242"/>
      <c r="AH59" s="242"/>
      <c r="AI59" s="243"/>
      <c r="AJ59" s="112"/>
      <c r="AK59" s="109"/>
      <c r="AM59" s="109"/>
      <c r="AN59" s="109"/>
      <c r="AO59" s="109"/>
    </row>
    <row r="60" spans="2:41" ht="15.95" customHeight="1">
      <c r="B60" s="236"/>
      <c r="C60" s="237"/>
      <c r="D60" s="195"/>
      <c r="E60" s="221" t="s">
        <v>176</v>
      </c>
      <c r="F60" s="221"/>
      <c r="G60" s="221"/>
      <c r="H60" s="221"/>
      <c r="I60" s="221"/>
      <c r="J60" s="221"/>
      <c r="K60" s="221"/>
      <c r="L60" s="221"/>
      <c r="M60" s="221"/>
      <c r="N60" s="221"/>
      <c r="O60" s="221"/>
      <c r="P60" s="221"/>
      <c r="Q60" s="221"/>
      <c r="R60" s="221"/>
      <c r="S60" s="221"/>
      <c r="T60" s="221"/>
      <c r="U60" s="184"/>
      <c r="V60" s="221" t="s">
        <v>49</v>
      </c>
      <c r="W60" s="221"/>
      <c r="X60" s="221"/>
      <c r="Y60" s="221"/>
      <c r="Z60" s="221"/>
      <c r="AA60" s="221"/>
      <c r="AB60" s="221"/>
      <c r="AC60" s="221"/>
      <c r="AD60" s="221"/>
      <c r="AE60" s="221"/>
      <c r="AF60" s="221"/>
      <c r="AG60" s="221"/>
      <c r="AH60" s="221"/>
      <c r="AI60" s="222"/>
      <c r="AJ60" s="112"/>
      <c r="AK60" s="109"/>
      <c r="AM60" s="109"/>
      <c r="AN60" s="109"/>
      <c r="AO60" s="109"/>
    </row>
    <row r="61" spans="2:41" ht="15.95" customHeight="1" thickBot="1">
      <c r="B61" s="238"/>
      <c r="C61" s="239"/>
      <c r="D61" s="196"/>
      <c r="E61" s="223" t="s">
        <v>48</v>
      </c>
      <c r="F61" s="223"/>
      <c r="G61" s="223"/>
      <c r="H61" s="223"/>
      <c r="I61" s="223"/>
      <c r="J61" s="223"/>
      <c r="K61" s="223"/>
      <c r="L61" s="223"/>
      <c r="M61" s="223"/>
      <c r="N61" s="223"/>
      <c r="O61" s="223"/>
      <c r="P61" s="223"/>
      <c r="Q61" s="223"/>
      <c r="R61" s="223"/>
      <c r="S61" s="223"/>
      <c r="T61" s="223"/>
      <c r="U61" s="197"/>
      <c r="V61" s="223" t="s">
        <v>174</v>
      </c>
      <c r="W61" s="223"/>
      <c r="X61" s="223"/>
      <c r="Y61" s="223"/>
      <c r="Z61" s="223"/>
      <c r="AA61" s="223"/>
      <c r="AB61" s="223"/>
      <c r="AC61" s="223"/>
      <c r="AD61" s="223"/>
      <c r="AE61" s="223"/>
      <c r="AF61" s="223"/>
      <c r="AG61" s="223"/>
      <c r="AH61" s="223"/>
      <c r="AI61" s="224"/>
      <c r="AJ61" s="112"/>
      <c r="AK61" s="109"/>
      <c r="AM61" s="109"/>
      <c r="AN61" s="109"/>
      <c r="AO61" s="109"/>
    </row>
    <row r="62" spans="2:41" ht="5.0999999999999996"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00000000000001" customHeight="1">
      <c r="AI68" s="124"/>
      <c r="AJ68" s="111"/>
      <c r="AK68" s="109"/>
      <c r="AL68" s="109"/>
      <c r="AN68" s="109"/>
      <c r="AO68" s="109"/>
    </row>
    <row r="69" spans="35:41" ht="20.100000000000001" customHeight="1">
      <c r="AI69" s="124"/>
      <c r="AJ69" s="112"/>
      <c r="AK69" s="109"/>
      <c r="AL69" s="109"/>
      <c r="AN69" s="109"/>
      <c r="AO69" s="109"/>
    </row>
    <row r="70" spans="35:41" ht="20.100000000000001" customHeight="1">
      <c r="AI70" s="124"/>
      <c r="AJ70" s="112"/>
      <c r="AK70" s="109"/>
      <c r="AL70" s="109"/>
      <c r="AN70" s="109"/>
      <c r="AO70" s="109"/>
    </row>
    <row r="71" spans="35:41" ht="20.100000000000001" customHeight="1">
      <c r="AI71" s="124"/>
      <c r="AJ71" s="109"/>
      <c r="AK71" s="109"/>
      <c r="AL71" s="109"/>
      <c r="AM71" s="109"/>
      <c r="AN71" s="109"/>
      <c r="AO71" s="109"/>
    </row>
    <row r="72" spans="35:41" ht="20.100000000000001" customHeight="1">
      <c r="AI72" s="124"/>
      <c r="AJ72" s="109"/>
      <c r="AM72" s="109"/>
      <c r="AN72" s="109"/>
      <c r="AO72" s="109"/>
    </row>
    <row r="73" spans="35:41" ht="20.100000000000001" customHeight="1">
      <c r="AI73" s="124"/>
      <c r="AJ73" s="111"/>
      <c r="AK73" s="109"/>
      <c r="AL73" s="111"/>
      <c r="AM73" s="109"/>
      <c r="AN73" s="109"/>
      <c r="AO73" s="109"/>
    </row>
    <row r="74" spans="35:41" ht="20.100000000000001" customHeight="1">
      <c r="AJ74" s="112"/>
      <c r="AK74" s="109"/>
      <c r="AL74" s="112"/>
      <c r="AM74" s="109"/>
      <c r="AN74" s="109"/>
      <c r="AO74" s="109"/>
    </row>
    <row r="75" spans="35:41" ht="20.100000000000001" customHeight="1">
      <c r="AJ75" s="112"/>
      <c r="AK75" s="109"/>
      <c r="AL75" s="112"/>
      <c r="AM75" s="109"/>
      <c r="AN75" s="109"/>
      <c r="AO75" s="109"/>
    </row>
    <row r="76" spans="35:41" ht="20.100000000000001" customHeight="1">
      <c r="AJ76" s="112"/>
      <c r="AK76" s="109"/>
      <c r="AL76" s="109"/>
      <c r="AM76" s="109"/>
      <c r="AN76" s="109"/>
      <c r="AO76" s="109"/>
    </row>
    <row r="81" spans="36:41" ht="20.100000000000001" customHeight="1">
      <c r="AJ81" s="109"/>
      <c r="AK81" s="109"/>
      <c r="AL81" s="109"/>
      <c r="AM81" s="109"/>
      <c r="AN81" s="109"/>
      <c r="AO81" s="109"/>
    </row>
    <row r="82" spans="36:41" ht="20.100000000000001" customHeight="1">
      <c r="AJ82" s="109"/>
      <c r="AK82" s="109"/>
      <c r="AL82" s="109"/>
      <c r="AM82" s="109"/>
      <c r="AN82" s="109"/>
      <c r="AO82" s="109"/>
    </row>
    <row r="83" spans="36:41" ht="20.100000000000001" customHeight="1">
      <c r="AJ83" s="111"/>
      <c r="AK83" s="109"/>
      <c r="AM83" s="109"/>
      <c r="AN83" s="109"/>
      <c r="AO83" s="109"/>
    </row>
    <row r="84" spans="36:41" ht="20.100000000000001" customHeight="1">
      <c r="AJ84" s="112"/>
      <c r="AK84" s="109"/>
      <c r="AM84" s="109"/>
      <c r="AN84" s="109"/>
      <c r="AO84" s="109"/>
    </row>
    <row r="85" spans="36:41" ht="20.100000000000001" customHeight="1">
      <c r="AJ85" s="112"/>
      <c r="AK85" s="109"/>
      <c r="AM85" s="109"/>
      <c r="AN85" s="109"/>
      <c r="AO85" s="109"/>
    </row>
    <row r="86" spans="36:41" ht="20.100000000000001" customHeight="1">
      <c r="AJ86" s="109"/>
      <c r="AK86" s="109"/>
      <c r="AL86" s="109"/>
      <c r="AM86" s="109"/>
      <c r="AN86" s="109"/>
      <c r="AO86" s="109"/>
    </row>
    <row r="89" spans="36:41" ht="20.100000000000001" customHeight="1">
      <c r="AJ89" s="109"/>
      <c r="AK89" s="109"/>
      <c r="AL89" s="109"/>
      <c r="AM89" s="109"/>
      <c r="AN89" s="109"/>
      <c r="AO89" s="109"/>
    </row>
    <row r="90" spans="36:41" ht="20.100000000000001" customHeight="1">
      <c r="AJ90" s="109"/>
      <c r="AK90" s="109"/>
      <c r="AL90" s="109"/>
      <c r="AM90" s="109"/>
      <c r="AN90" s="109"/>
      <c r="AO90" s="109"/>
    </row>
    <row r="91" spans="36:41" ht="20.100000000000001" customHeight="1">
      <c r="AJ91" s="109"/>
      <c r="AK91" s="109"/>
      <c r="AL91" s="109"/>
      <c r="AM91" s="109"/>
      <c r="AN91" s="109"/>
      <c r="AO91" s="109"/>
    </row>
    <row r="92" spans="36:41" ht="20.100000000000001" customHeight="1">
      <c r="AJ92" s="109"/>
      <c r="AK92" s="109"/>
      <c r="AL92" s="109"/>
      <c r="AM92" s="109"/>
      <c r="AN92" s="109"/>
      <c r="AO92" s="109"/>
    </row>
    <row r="93" spans="36:41" ht="20.100000000000001" customHeight="1">
      <c r="AJ93" s="109"/>
      <c r="AK93" s="109"/>
      <c r="AL93" s="109"/>
      <c r="AM93" s="109"/>
      <c r="AN93" s="109"/>
      <c r="AO93" s="109"/>
    </row>
    <row r="94" spans="36:41" ht="20.100000000000001" customHeight="1">
      <c r="AJ94" s="109"/>
      <c r="AK94" s="109"/>
      <c r="AL94" s="109"/>
      <c r="AM94" s="109"/>
      <c r="AN94" s="109"/>
      <c r="AO94" s="109"/>
    </row>
    <row r="95" spans="36:41" ht="20.100000000000001" customHeight="1">
      <c r="AJ95" s="109"/>
      <c r="AK95" s="109"/>
      <c r="AL95" s="109"/>
      <c r="AM95" s="109"/>
      <c r="AN95" s="109"/>
      <c r="AO95" s="109"/>
    </row>
    <row r="96" spans="36:41" ht="20.100000000000001" customHeight="1">
      <c r="AJ96" s="109"/>
      <c r="AK96" s="109"/>
      <c r="AL96" s="109"/>
      <c r="AM96" s="109"/>
      <c r="AN96" s="109"/>
      <c r="AO96" s="109"/>
    </row>
    <row r="97" spans="36:41" ht="20.100000000000001" customHeight="1">
      <c r="AJ97" s="109"/>
      <c r="AK97" s="109"/>
      <c r="AL97" s="109"/>
      <c r="AM97" s="109"/>
      <c r="AN97" s="109"/>
      <c r="AO97" s="109"/>
    </row>
    <row r="98" spans="36:41" ht="20.100000000000001" customHeight="1">
      <c r="AJ98" s="109"/>
      <c r="AK98" s="109"/>
      <c r="AL98" s="109"/>
      <c r="AM98" s="109"/>
      <c r="AN98" s="109"/>
      <c r="AO98" s="109"/>
    </row>
    <row r="99" spans="36:41" ht="20.100000000000001" customHeight="1">
      <c r="AJ99" s="109"/>
      <c r="AK99" s="109"/>
      <c r="AL99" s="109"/>
      <c r="AM99" s="109"/>
      <c r="AN99" s="109"/>
      <c r="AO99" s="109"/>
    </row>
    <row r="100" spans="36:41" ht="20.100000000000001" customHeight="1">
      <c r="AJ100" s="109"/>
      <c r="AK100" s="109"/>
      <c r="AL100" s="109"/>
      <c r="AM100" s="109"/>
      <c r="AN100" s="109"/>
      <c r="AO100" s="109"/>
    </row>
    <row r="101" spans="36:41" ht="20.100000000000001" customHeight="1">
      <c r="AJ101" s="109"/>
      <c r="AK101" s="109"/>
      <c r="AL101" s="109"/>
      <c r="AM101" s="109"/>
      <c r="AN101" s="109"/>
      <c r="AO101" s="109"/>
    </row>
    <row r="102" spans="36:41" ht="20.100000000000001" customHeight="1">
      <c r="AJ102" s="109"/>
      <c r="AK102" s="109"/>
      <c r="AL102" s="109"/>
      <c r="AM102" s="109"/>
      <c r="AN102" s="109"/>
      <c r="AO102" s="109"/>
    </row>
    <row r="103" spans="36:41" ht="20.100000000000001" customHeight="1">
      <c r="AJ103" s="109"/>
      <c r="AK103" s="109"/>
      <c r="AL103" s="109"/>
      <c r="AM103" s="109"/>
      <c r="AN103" s="109"/>
      <c r="AO103" s="109"/>
    </row>
    <row r="104" spans="36:41" ht="20.100000000000001" customHeight="1">
      <c r="AJ104" s="109"/>
      <c r="AK104" s="109"/>
      <c r="AL104" s="109"/>
      <c r="AM104" s="109"/>
      <c r="AN104" s="109"/>
      <c r="AO104" s="109"/>
    </row>
    <row r="105" spans="36:41" ht="20.100000000000001" customHeight="1">
      <c r="AJ105" s="109"/>
      <c r="AK105" s="109"/>
      <c r="AL105" s="109"/>
      <c r="AM105" s="109"/>
      <c r="AN105" s="109"/>
      <c r="AO105" s="109"/>
    </row>
    <row r="106" spans="36:41" ht="20.100000000000001" customHeight="1">
      <c r="AJ106" s="109"/>
      <c r="AK106" s="109"/>
      <c r="AL106" s="109"/>
      <c r="AM106" s="109"/>
      <c r="AN106" s="109"/>
      <c r="AO106" s="109"/>
    </row>
    <row r="107" spans="36:41" ht="20.100000000000001" customHeight="1">
      <c r="AJ107" s="109"/>
      <c r="AK107" s="109"/>
      <c r="AL107" s="109"/>
      <c r="AM107" s="109"/>
      <c r="AN107" s="109"/>
      <c r="AO107" s="109"/>
    </row>
    <row r="108" spans="36:41" ht="20.100000000000001" customHeight="1">
      <c r="AJ108" s="109"/>
      <c r="AK108" s="109"/>
      <c r="AL108" s="109"/>
      <c r="AM108" s="109"/>
      <c r="AN108" s="109"/>
      <c r="AO108" s="109"/>
    </row>
    <row r="109" spans="36:41" ht="20.100000000000001" customHeight="1">
      <c r="AJ109" s="109"/>
      <c r="AK109" s="109"/>
      <c r="AL109" s="109"/>
      <c r="AM109" s="109"/>
      <c r="AN109" s="109"/>
      <c r="AO109" s="109"/>
    </row>
    <row r="110" spans="36:41" ht="20.100000000000001" customHeight="1">
      <c r="AJ110" s="109"/>
      <c r="AK110" s="109"/>
      <c r="AL110" s="109"/>
      <c r="AM110" s="109"/>
      <c r="AN110" s="109"/>
      <c r="AO110" s="109"/>
    </row>
    <row r="111" spans="36:41" ht="20.100000000000001" customHeight="1">
      <c r="AJ111" s="109"/>
      <c r="AK111" s="109"/>
      <c r="AL111" s="109"/>
      <c r="AM111" s="109"/>
      <c r="AN111" s="109"/>
      <c r="AO111" s="109"/>
    </row>
    <row r="112" spans="36:41" ht="20.100000000000001" customHeight="1">
      <c r="AJ112" s="109"/>
      <c r="AK112" s="109"/>
      <c r="AL112" s="109"/>
      <c r="AM112" s="109"/>
      <c r="AN112" s="109"/>
      <c r="AO112" s="109"/>
    </row>
    <row r="113" spans="36:41" ht="20.100000000000001" customHeight="1">
      <c r="AJ113" s="109"/>
      <c r="AK113" s="109"/>
      <c r="AL113" s="109"/>
      <c r="AM113" s="109"/>
      <c r="AN113" s="109"/>
      <c r="AO113" s="109"/>
    </row>
    <row r="114" spans="36:41" ht="20.100000000000001" customHeight="1">
      <c r="AJ114" s="109"/>
      <c r="AK114" s="109"/>
      <c r="AL114" s="109"/>
      <c r="AM114" s="109"/>
      <c r="AN114" s="109"/>
      <c r="AO114" s="109"/>
    </row>
    <row r="115" spans="36:41" ht="20.100000000000001" customHeight="1">
      <c r="AJ115" s="109"/>
      <c r="AK115" s="109"/>
      <c r="AL115" s="109"/>
      <c r="AM115" s="109"/>
      <c r="AN115" s="109"/>
      <c r="AO115" s="109"/>
    </row>
    <row r="116" spans="36:41" ht="20.100000000000001" customHeight="1">
      <c r="AJ116" s="109"/>
      <c r="AK116" s="109"/>
      <c r="AL116" s="109"/>
      <c r="AM116" s="109"/>
      <c r="AN116" s="109"/>
      <c r="AO116" s="109"/>
    </row>
    <row r="117" spans="36:41" ht="20.100000000000001" customHeight="1">
      <c r="AJ117" s="109"/>
      <c r="AK117" s="109"/>
      <c r="AL117" s="109"/>
      <c r="AM117" s="109"/>
      <c r="AN117" s="109"/>
      <c r="AO117" s="109"/>
    </row>
    <row r="118" spans="36:41" ht="20.100000000000001" customHeight="1">
      <c r="AJ118" s="109"/>
      <c r="AK118" s="109"/>
      <c r="AL118" s="109"/>
      <c r="AM118" s="109"/>
      <c r="AN118" s="109"/>
      <c r="AO118" s="109"/>
    </row>
    <row r="119" spans="36:41" ht="20.100000000000001" customHeight="1">
      <c r="AJ119" s="109"/>
      <c r="AK119" s="109"/>
      <c r="AL119" s="109"/>
      <c r="AM119" s="109"/>
      <c r="AN119" s="109"/>
      <c r="AO119" s="109"/>
    </row>
    <row r="120" spans="36:41" ht="20.100000000000001" customHeight="1">
      <c r="AJ120" s="109"/>
      <c r="AK120" s="109"/>
      <c r="AL120" s="109"/>
      <c r="AM120" s="109"/>
      <c r="AN120" s="109"/>
      <c r="AO120" s="109"/>
    </row>
    <row r="121" spans="36:41" ht="20.100000000000001" customHeight="1">
      <c r="AJ121" s="109"/>
      <c r="AK121" s="109"/>
      <c r="AL121" s="109"/>
      <c r="AM121" s="109"/>
      <c r="AN121" s="109"/>
      <c r="AO121" s="109"/>
    </row>
    <row r="122" spans="36:41" ht="20.100000000000001" customHeight="1">
      <c r="AJ122" s="109"/>
      <c r="AK122" s="109"/>
      <c r="AL122" s="109"/>
      <c r="AM122" s="109"/>
      <c r="AN122" s="109"/>
      <c r="AO122" s="109"/>
    </row>
    <row r="123" spans="36:41" ht="20.100000000000001" customHeight="1">
      <c r="AJ123" s="109"/>
      <c r="AK123" s="109"/>
      <c r="AL123" s="109"/>
      <c r="AM123" s="109"/>
      <c r="AN123" s="109"/>
      <c r="AO123" s="109"/>
    </row>
    <row r="124" spans="36:41" ht="20.100000000000001" customHeight="1">
      <c r="AJ124" s="109"/>
      <c r="AK124" s="109"/>
      <c r="AL124" s="109"/>
      <c r="AM124" s="109"/>
      <c r="AN124" s="109"/>
      <c r="AO124" s="109"/>
    </row>
    <row r="125" spans="36:41" ht="20.100000000000001" customHeight="1">
      <c r="AJ125" s="109"/>
      <c r="AK125" s="109"/>
      <c r="AL125" s="109"/>
      <c r="AM125" s="109"/>
      <c r="AN125" s="109"/>
      <c r="AO125" s="109"/>
    </row>
  </sheetData>
  <dataConsolidate/>
  <mergeCells count="176">
    <mergeCell ref="B2:AI2"/>
    <mergeCell ref="B4:C5"/>
    <mergeCell ref="D4:Z4"/>
    <mergeCell ref="AA4:AE4"/>
    <mergeCell ref="AK4:AO5"/>
    <mergeCell ref="D5:Z5"/>
    <mergeCell ref="AA5:AH5"/>
    <mergeCell ref="L53:Z54"/>
    <mergeCell ref="Z7:AB7"/>
    <mergeCell ref="AD7:AE7"/>
    <mergeCell ref="AG7:AH7"/>
    <mergeCell ref="B9:C14"/>
    <mergeCell ref="D9:I10"/>
    <mergeCell ref="J9:AI9"/>
    <mergeCell ref="J10:V10"/>
    <mergeCell ref="W10:AI10"/>
    <mergeCell ref="D11:I11"/>
    <mergeCell ref="J11:S11"/>
    <mergeCell ref="T11:Y11"/>
    <mergeCell ref="Z11:AI11"/>
    <mergeCell ref="D12:I12"/>
    <mergeCell ref="J12:AI12"/>
    <mergeCell ref="D13:I14"/>
    <mergeCell ref="J13:L13"/>
    <mergeCell ref="M13:N13"/>
    <mergeCell ref="P13:Q13"/>
    <mergeCell ref="S13:T13"/>
    <mergeCell ref="V13:X13"/>
    <mergeCell ref="Y13:Z13"/>
    <mergeCell ref="AB13:AC13"/>
    <mergeCell ref="J14:L14"/>
    <mergeCell ref="M14:AI14"/>
    <mergeCell ref="AE13:AI13"/>
    <mergeCell ref="AG17:AH17"/>
    <mergeCell ref="D18:I18"/>
    <mergeCell ref="J18:N18"/>
    <mergeCell ref="O18:S18"/>
    <mergeCell ref="T18:X18"/>
    <mergeCell ref="Y18:AC18"/>
    <mergeCell ref="D20:I20"/>
    <mergeCell ref="J20:N20"/>
    <mergeCell ref="O20:S20"/>
    <mergeCell ref="T20:X20"/>
    <mergeCell ref="Y20:AC20"/>
    <mergeCell ref="AD20:AI20"/>
    <mergeCell ref="AD18:AI18"/>
    <mergeCell ref="D19:I19"/>
    <mergeCell ref="J19:N19"/>
    <mergeCell ref="O19:S19"/>
    <mergeCell ref="T19:X19"/>
    <mergeCell ref="Y19:AC19"/>
    <mergeCell ref="AD19:AI19"/>
    <mergeCell ref="D21:I21"/>
    <mergeCell ref="J21:AI21"/>
    <mergeCell ref="L22:O22"/>
    <mergeCell ref="P22:S22"/>
    <mergeCell ref="T22:W22"/>
    <mergeCell ref="X22:AA22"/>
    <mergeCell ref="AB22:AE22"/>
    <mergeCell ref="AF22:AI22"/>
    <mergeCell ref="D22:K22"/>
    <mergeCell ref="D23:D31"/>
    <mergeCell ref="F23:K23"/>
    <mergeCell ref="L23:O23"/>
    <mergeCell ref="P23:S28"/>
    <mergeCell ref="X23:AA29"/>
    <mergeCell ref="L27:O27"/>
    <mergeCell ref="F28:K28"/>
    <mergeCell ref="L28:O28"/>
    <mergeCell ref="F29:K29"/>
    <mergeCell ref="P30:S30"/>
    <mergeCell ref="T30:W30"/>
    <mergeCell ref="X30:AA30"/>
    <mergeCell ref="T29:W29"/>
    <mergeCell ref="T23:W28"/>
    <mergeCell ref="E31:K31"/>
    <mergeCell ref="L31:O31"/>
    <mergeCell ref="P31:S31"/>
    <mergeCell ref="T31:W31"/>
    <mergeCell ref="X31:AA31"/>
    <mergeCell ref="F24:K24"/>
    <mergeCell ref="L24:O24"/>
    <mergeCell ref="F25:K25"/>
    <mergeCell ref="L25:O25"/>
    <mergeCell ref="F26:K26"/>
    <mergeCell ref="L26:O26"/>
    <mergeCell ref="F27:K27"/>
    <mergeCell ref="AB23:AE29"/>
    <mergeCell ref="AF23:AI29"/>
    <mergeCell ref="AB31:AE31"/>
    <mergeCell ref="AF31:AI31"/>
    <mergeCell ref="AB30:AE30"/>
    <mergeCell ref="AF30:AI30"/>
    <mergeCell ref="F30:K30"/>
    <mergeCell ref="L30:O30"/>
    <mergeCell ref="L29:O29"/>
    <mergeCell ref="P29:S29"/>
    <mergeCell ref="AB32:AE33"/>
    <mergeCell ref="AF32:AI33"/>
    <mergeCell ref="E33:J33"/>
    <mergeCell ref="E32:K32"/>
    <mergeCell ref="L32:O33"/>
    <mergeCell ref="P32:S33"/>
    <mergeCell ref="T32:W33"/>
    <mergeCell ref="X32:AA33"/>
    <mergeCell ref="D36:I36"/>
    <mergeCell ref="D34:K34"/>
    <mergeCell ref="L34:O34"/>
    <mergeCell ref="P34:S34"/>
    <mergeCell ref="T34:W34"/>
    <mergeCell ref="X34:AA34"/>
    <mergeCell ref="AB34:AE34"/>
    <mergeCell ref="AF34:AI34"/>
    <mergeCell ref="D37:H37"/>
    <mergeCell ref="D38:I38"/>
    <mergeCell ref="K38:M38"/>
    <mergeCell ref="O38:U38"/>
    <mergeCell ref="D35:I35"/>
    <mergeCell ref="AG37:AH37"/>
    <mergeCell ref="AD37:AF37"/>
    <mergeCell ref="AA35:AG35"/>
    <mergeCell ref="AA36:AB37"/>
    <mergeCell ref="J37:M37"/>
    <mergeCell ref="N37:T37"/>
    <mergeCell ref="U37:V37"/>
    <mergeCell ref="S40:T40"/>
    <mergeCell ref="K41:M41"/>
    <mergeCell ref="X41:AA41"/>
    <mergeCell ref="AB41:AE41"/>
    <mergeCell ref="D42:I42"/>
    <mergeCell ref="P42:Q42"/>
    <mergeCell ref="W42:Y42"/>
    <mergeCell ref="D39:I39"/>
    <mergeCell ref="K39:M39"/>
    <mergeCell ref="D40:H41"/>
    <mergeCell ref="I40:I41"/>
    <mergeCell ref="K40:O40"/>
    <mergeCell ref="P40:Q40"/>
    <mergeCell ref="B52:Z52"/>
    <mergeCell ref="AA52:AC52"/>
    <mergeCell ref="AD52:AI52"/>
    <mergeCell ref="B53:D53"/>
    <mergeCell ref="AA53:AC53"/>
    <mergeCell ref="P43:Q43"/>
    <mergeCell ref="W43:Y43"/>
    <mergeCell ref="B44:Z44"/>
    <mergeCell ref="AA44:AI44"/>
    <mergeCell ref="B45:Z51"/>
    <mergeCell ref="AA51:AC51"/>
    <mergeCell ref="AD51:AI51"/>
    <mergeCell ref="AA45:AI50"/>
    <mergeCell ref="E53:F53"/>
    <mergeCell ref="I53:J53"/>
    <mergeCell ref="B16:C43"/>
    <mergeCell ref="D16:I16"/>
    <mergeCell ref="J16:AI16"/>
    <mergeCell ref="D17:I17"/>
    <mergeCell ref="L17:M17"/>
    <mergeCell ref="O17:P17"/>
    <mergeCell ref="U17:V17"/>
    <mergeCell ref="X17:Y17"/>
    <mergeCell ref="AD17:AE17"/>
    <mergeCell ref="E60:T60"/>
    <mergeCell ref="V60:AI60"/>
    <mergeCell ref="E61:T61"/>
    <mergeCell ref="V61:AI61"/>
    <mergeCell ref="B54:D54"/>
    <mergeCell ref="E54:K54"/>
    <mergeCell ref="AA54:AC54"/>
    <mergeCell ref="AD54:AI54"/>
    <mergeCell ref="B56:C61"/>
    <mergeCell ref="E56:AI56"/>
    <mergeCell ref="E57:AI57"/>
    <mergeCell ref="E58:AI58"/>
    <mergeCell ref="E59:T59"/>
    <mergeCell ref="V59:AI59"/>
  </mergeCells>
  <phoneticPr fontId="4"/>
  <dataValidations count="9">
    <dataValidation type="whole" allowBlank="1" showInputMessage="1" showErrorMessage="1" sqref="P29" xr:uid="{7E90F93E-5870-4EAD-9109-608EEF1E8DFE}">
      <formula1>0</formula1>
      <formula2>Y66</formula2>
    </dataValidation>
    <dataValidation type="whole" allowBlank="1" showInputMessage="1" showErrorMessage="1" sqref="P23" xr:uid="{0764ADAF-4E0B-4943-84AD-90B09D6D8F72}">
      <formula1>0</formula1>
      <formula2>Y56</formula2>
    </dataValidation>
    <dataValidation type="list" allowBlank="1" showInputMessage="1" showErrorMessage="1" sqref="P40:Q40" xr:uid="{260887B0-E5BB-40A2-A8B1-6401C59D5F08}">
      <formula1>"2025,2026,2027,2028,2029,2030,2031"</formula1>
    </dataValidation>
    <dataValidation type="list" allowBlank="1" showInputMessage="1" showErrorMessage="1" sqref="O17:P17 X17:Y17 AD7:AE7 AG17:AH17 S40:T40" xr:uid="{BB3458FD-EF50-4F9F-89F3-B0CC836532FE}">
      <formula1>"1,2,3,4,5,6,7,8,9,10,11,12"</formula1>
    </dataValidation>
    <dataValidation type="list" allowBlank="1" showInputMessage="1" showErrorMessage="1" sqref="AG39 S39 S41 O39 AM16 AE39 J41 O41 D56:D61 U59:U61 AG4 X35:X36 AI4:AI5 M35:M36 P35:P36 J35:J36 J38:J39" xr:uid="{7C307987-2EF8-483A-82E7-EE4ABCA14BE6}">
      <formula1>#REF!</formula1>
    </dataValidation>
    <dataValidation type="list" allowBlank="1" showInputMessage="1" sqref="AB41" xr:uid="{9C3E7847-A566-4146-BC5F-8B49A58F059D}">
      <formula1>"理事長,法人関係者,第三者"</formula1>
    </dataValidation>
    <dataValidation type="list" allowBlank="1" showInputMessage="1" showErrorMessage="1" sqref="AG7:AH7" xr:uid="{41A1B7A6-D716-4E5E-BB91-DD875C27DEFC}">
      <formula1>"1,2,3,4,5,6,7,8,9,10,11,12,13,14,15,16,17,18,19,20,21,22,23,24,25,26,27,28,29,30,31"</formula1>
    </dataValidation>
    <dataValidation type="list" allowBlank="1" showInputMessage="1" sqref="Z7:AB7" xr:uid="{AD3B9BCB-C545-4F1F-9C12-4D2DA26739CA}">
      <formula1>"2025,2026,2027,2028,2029"</formula1>
    </dataValidation>
    <dataValidation type="list" allowBlank="1" showInputMessage="1" showErrorMessage="1" sqref="L17:M17 U17:V17 AD17:AE17 E53:F53 I53:J53" xr:uid="{F6E62C3A-B489-4F7D-BA89-14578689B30E}">
      <formula1>"2025,2026,2027,2028,2029"</formula1>
    </dataValidation>
  </dataValidations>
  <printOptions horizontalCentered="1"/>
  <pageMargins left="0.59055118110236227" right="0.59055118110236227" top="0.39370078740157483" bottom="0.23622047244094491" header="0.31496062992125984" footer="0.19685039370078741"/>
  <pageSetup paperSize="9" scale="77"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19050</xdr:colOff>
                    <xdr:row>34</xdr:row>
                    <xdr:rowOff>0</xdr:rowOff>
                  </from>
                  <to>
                    <xdr:col>12</xdr:col>
                    <xdr:colOff>0</xdr:colOff>
                    <xdr:row>35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28575</xdr:colOff>
                    <xdr:row>34</xdr:row>
                    <xdr:rowOff>9525</xdr:rowOff>
                  </from>
                  <to>
                    <xdr:col>14</xdr:col>
                    <xdr:colOff>228600</xdr:colOff>
                    <xdr:row>35</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15</xdr:col>
                    <xdr:colOff>38100</xdr:colOff>
                    <xdr:row>34</xdr:row>
                    <xdr:rowOff>9525</xdr:rowOff>
                  </from>
                  <to>
                    <xdr:col>18</xdr:col>
                    <xdr:colOff>104775</xdr:colOff>
                    <xdr:row>35</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xdr:col>
                    <xdr:colOff>19050</xdr:colOff>
                    <xdr:row>34</xdr:row>
                    <xdr:rowOff>238125</xdr:rowOff>
                  </from>
                  <to>
                    <xdr:col>11</xdr:col>
                    <xdr:colOff>247650</xdr:colOff>
                    <xdr:row>36</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28575</xdr:colOff>
                    <xdr:row>34</xdr:row>
                    <xdr:rowOff>238125</xdr:rowOff>
                  </from>
                  <to>
                    <xdr:col>14</xdr:col>
                    <xdr:colOff>200025</xdr:colOff>
                    <xdr:row>36</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15</xdr:col>
                    <xdr:colOff>28575</xdr:colOff>
                    <xdr:row>34</xdr:row>
                    <xdr:rowOff>238125</xdr:rowOff>
                  </from>
                  <to>
                    <xdr:col>18</xdr:col>
                    <xdr:colOff>76200</xdr:colOff>
                    <xdr:row>36</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28575</xdr:colOff>
                    <xdr:row>3</xdr:row>
                    <xdr:rowOff>57150</xdr:rowOff>
                  </from>
                  <to>
                    <xdr:col>32</xdr:col>
                    <xdr:colOff>238125</xdr:colOff>
                    <xdr:row>3</xdr:row>
                    <xdr:rowOff>304800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34</xdr:col>
                    <xdr:colOff>28575</xdr:colOff>
                    <xdr:row>3</xdr:row>
                    <xdr:rowOff>66675</xdr:rowOff>
                  </from>
                  <to>
                    <xdr:col>35</xdr:col>
                    <xdr:colOff>9525</xdr:colOff>
                    <xdr:row>3</xdr:row>
                    <xdr:rowOff>314325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18443" r:id="rId13" name="Check Box 11">
              <controlPr defaultSize="0" autoFill="0" autoLine="0" autoPict="0" altText="">
                <anchor moveWithCells="1">
                  <from>
                    <xdr:col>14</xdr:col>
                    <xdr:colOff>38100</xdr:colOff>
                    <xdr:row>37</xdr:row>
                    <xdr:rowOff>228600</xdr:rowOff>
                  </from>
                  <to>
                    <xdr:col>17</xdr:col>
                    <xdr:colOff>171450</xdr:colOff>
                    <xdr:row>39</xdr:row>
                    <xdr:rowOff>9525</xdr:rowOff>
                  </to>
                </anchor>
              </controlPr>
            </control>
          </mc:Choice>
        </mc:AlternateContent>
        <mc:AlternateContent xmlns:mc="http://schemas.openxmlformats.org/markup-compatibility/2006">
          <mc:Choice Requires="x14">
            <control shapeId="18444" r:id="rId14" name="Check Box 12">
              <controlPr defaultSize="0" autoFill="0" autoLine="0" autoPict="0" altText="">
                <anchor moveWithCells="1">
                  <from>
                    <xdr:col>18</xdr:col>
                    <xdr:colOff>19050</xdr:colOff>
                    <xdr:row>37</xdr:row>
                    <xdr:rowOff>228600</xdr:rowOff>
                  </from>
                  <to>
                    <xdr:col>20</xdr:col>
                    <xdr:colOff>180975</xdr:colOff>
                    <xdr:row>39</xdr:row>
                    <xdr:rowOff>9525</xdr:rowOff>
                  </to>
                </anchor>
              </controlPr>
            </control>
          </mc:Choice>
        </mc:AlternateContent>
        <mc:AlternateContent xmlns:mc="http://schemas.openxmlformats.org/markup-compatibility/2006">
          <mc:Choice Requires="x14">
            <control shapeId="18445" r:id="rId15" name="Check Box 13">
              <controlPr defaultSize="0" autoFill="0" autoLine="0" autoPict="0" altText="">
                <anchor moveWithCells="1">
                  <from>
                    <xdr:col>9</xdr:col>
                    <xdr:colOff>28575</xdr:colOff>
                    <xdr:row>39</xdr:row>
                    <xdr:rowOff>219075</xdr:rowOff>
                  </from>
                  <to>
                    <xdr:col>12</xdr:col>
                    <xdr:colOff>200025</xdr:colOff>
                    <xdr:row>41</xdr:row>
                    <xdr:rowOff>0</xdr:rowOff>
                  </to>
                </anchor>
              </controlPr>
            </control>
          </mc:Choice>
        </mc:AlternateContent>
        <mc:AlternateContent xmlns:mc="http://schemas.openxmlformats.org/markup-compatibility/2006">
          <mc:Choice Requires="x14">
            <control shapeId="18446" r:id="rId16" name="Check Box 14">
              <controlPr defaultSize="0" autoFill="0" autoLine="0" autoPict="0" altText="">
                <anchor moveWithCells="1">
                  <from>
                    <xdr:col>14</xdr:col>
                    <xdr:colOff>19050</xdr:colOff>
                    <xdr:row>39</xdr:row>
                    <xdr:rowOff>219075</xdr:rowOff>
                  </from>
                  <to>
                    <xdr:col>16</xdr:col>
                    <xdr:colOff>238125</xdr:colOff>
                    <xdr:row>41</xdr:row>
                    <xdr:rowOff>0</xdr:rowOff>
                  </to>
                </anchor>
              </controlPr>
            </control>
          </mc:Choice>
        </mc:AlternateContent>
        <mc:AlternateContent xmlns:mc="http://schemas.openxmlformats.org/markup-compatibility/2006">
          <mc:Choice Requires="x14">
            <control shapeId="18447" r:id="rId17" name="Check Box 15">
              <controlPr defaultSize="0" autoFill="0" autoLine="0" autoPict="0" altText="">
                <anchor moveWithCells="1">
                  <from>
                    <xdr:col>18</xdr:col>
                    <xdr:colOff>19050</xdr:colOff>
                    <xdr:row>39</xdr:row>
                    <xdr:rowOff>228600</xdr:rowOff>
                  </from>
                  <to>
                    <xdr:col>21</xdr:col>
                    <xdr:colOff>9525</xdr:colOff>
                    <xdr:row>41</xdr:row>
                    <xdr:rowOff>9525</xdr:rowOff>
                  </to>
                </anchor>
              </controlPr>
            </control>
          </mc:Choice>
        </mc:AlternateContent>
        <mc:AlternateContent xmlns:mc="http://schemas.openxmlformats.org/markup-compatibility/2006">
          <mc:Choice Requires="x14">
            <control shapeId="18448" r:id="rId18" name="Check Box 16">
              <controlPr defaultSize="0" autoFill="0" autoLine="0" autoPict="0" altText="">
                <anchor moveWithCells="1">
                  <from>
                    <xdr:col>30</xdr:col>
                    <xdr:colOff>19050</xdr:colOff>
                    <xdr:row>37</xdr:row>
                    <xdr:rowOff>219075</xdr:rowOff>
                  </from>
                  <to>
                    <xdr:col>31</xdr:col>
                    <xdr:colOff>228600</xdr:colOff>
                    <xdr:row>39</xdr:row>
                    <xdr:rowOff>0</xdr:rowOff>
                  </to>
                </anchor>
              </controlPr>
            </control>
          </mc:Choice>
        </mc:AlternateContent>
        <mc:AlternateContent xmlns:mc="http://schemas.openxmlformats.org/markup-compatibility/2006">
          <mc:Choice Requires="x14">
            <control shapeId="18449" r:id="rId19" name="Check Box 17">
              <controlPr defaultSize="0" autoFill="0" autoLine="0" autoPict="0" altText="">
                <anchor moveWithCells="1">
                  <from>
                    <xdr:col>32</xdr:col>
                    <xdr:colOff>38100</xdr:colOff>
                    <xdr:row>38</xdr:row>
                    <xdr:rowOff>9525</xdr:rowOff>
                  </from>
                  <to>
                    <xdr:col>33</xdr:col>
                    <xdr:colOff>228600</xdr:colOff>
                    <xdr:row>39</xdr:row>
                    <xdr:rowOff>19050</xdr:rowOff>
                  </to>
                </anchor>
              </controlPr>
            </control>
          </mc:Choice>
        </mc:AlternateContent>
        <mc:AlternateContent xmlns:mc="http://schemas.openxmlformats.org/markup-compatibility/2006">
          <mc:Choice Requires="x14">
            <control shapeId="18450" r:id="rId20" name="Check Box 18">
              <controlPr defaultSize="0" autoFill="0" autoLine="0" autoPict="0" altText="">
                <anchor moveWithCells="1">
                  <from>
                    <xdr:col>3</xdr:col>
                    <xdr:colOff>38100</xdr:colOff>
                    <xdr:row>54</xdr:row>
                    <xdr:rowOff>209550</xdr:rowOff>
                  </from>
                  <to>
                    <xdr:col>27</xdr:col>
                    <xdr:colOff>76200</xdr:colOff>
                    <xdr:row>56</xdr:row>
                    <xdr:rowOff>47625</xdr:rowOff>
                  </to>
                </anchor>
              </controlPr>
            </control>
          </mc:Choice>
        </mc:AlternateContent>
        <mc:AlternateContent xmlns:mc="http://schemas.openxmlformats.org/markup-compatibility/2006">
          <mc:Choice Requires="x14">
            <control shapeId="18451" r:id="rId21" name="Check Box 19">
              <controlPr defaultSize="0" autoFill="0" autoLine="0" autoPict="0" altText="">
                <anchor moveWithCells="1">
                  <from>
                    <xdr:col>3</xdr:col>
                    <xdr:colOff>28575</xdr:colOff>
                    <xdr:row>55</xdr:row>
                    <xdr:rowOff>228600</xdr:rowOff>
                  </from>
                  <to>
                    <xdr:col>27</xdr:col>
                    <xdr:colOff>66675</xdr:colOff>
                    <xdr:row>57</xdr:row>
                    <xdr:rowOff>38100</xdr:rowOff>
                  </to>
                </anchor>
              </controlPr>
            </control>
          </mc:Choice>
        </mc:AlternateContent>
        <mc:AlternateContent xmlns:mc="http://schemas.openxmlformats.org/markup-compatibility/2006">
          <mc:Choice Requires="x14">
            <control shapeId="18452" r:id="rId22" name="Check Box 20">
              <controlPr defaultSize="0" autoFill="0" autoLine="0" autoPict="0" altText="">
                <anchor moveWithCells="1">
                  <from>
                    <xdr:col>3</xdr:col>
                    <xdr:colOff>28575</xdr:colOff>
                    <xdr:row>56</xdr:row>
                    <xdr:rowOff>219075</xdr:rowOff>
                  </from>
                  <to>
                    <xdr:col>27</xdr:col>
                    <xdr:colOff>66675</xdr:colOff>
                    <xdr:row>58</xdr:row>
                    <xdr:rowOff>38100</xdr:rowOff>
                  </to>
                </anchor>
              </controlPr>
            </control>
          </mc:Choice>
        </mc:AlternateContent>
        <mc:AlternateContent xmlns:mc="http://schemas.openxmlformats.org/markup-compatibility/2006">
          <mc:Choice Requires="x14">
            <control shapeId="18453" r:id="rId23" name="Check Box 21">
              <controlPr defaultSize="0" autoFill="0" autoLine="0" autoPict="0" altText="">
                <anchor moveWithCells="1">
                  <from>
                    <xdr:col>3</xdr:col>
                    <xdr:colOff>28575</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18454" r:id="rId24" name="Check Box 22">
              <controlPr defaultSize="0" autoFill="0" autoLine="0" autoPict="0" altText="">
                <anchor moveWithCells="1">
                  <from>
                    <xdr:col>3</xdr:col>
                    <xdr:colOff>19050</xdr:colOff>
                    <xdr:row>58</xdr:row>
                    <xdr:rowOff>219075</xdr:rowOff>
                  </from>
                  <to>
                    <xdr:col>18</xdr:col>
                    <xdr:colOff>171450</xdr:colOff>
                    <xdr:row>60</xdr:row>
                    <xdr:rowOff>38100</xdr:rowOff>
                  </to>
                </anchor>
              </controlPr>
            </control>
          </mc:Choice>
        </mc:AlternateContent>
        <mc:AlternateContent xmlns:mc="http://schemas.openxmlformats.org/markup-compatibility/2006">
          <mc:Choice Requires="x14">
            <control shapeId="18455" r:id="rId25"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18456" r:id="rId26" name="Check Box 24">
              <controlPr defaultSize="0" autoFill="0" autoLine="0" autoPict="0" altText="">
                <anchor moveWithCells="1">
                  <from>
                    <xdr:col>20</xdr:col>
                    <xdr:colOff>38100</xdr:colOff>
                    <xdr:row>58</xdr:row>
                    <xdr:rowOff>9525</xdr:rowOff>
                  </from>
                  <to>
                    <xdr:col>34</xdr:col>
                    <xdr:colOff>190500</xdr:colOff>
                    <xdr:row>59</xdr:row>
                    <xdr:rowOff>28575</xdr:rowOff>
                  </to>
                </anchor>
              </controlPr>
            </control>
          </mc:Choice>
        </mc:AlternateContent>
        <mc:AlternateContent xmlns:mc="http://schemas.openxmlformats.org/markup-compatibility/2006">
          <mc:Choice Requires="x14">
            <control shapeId="18457" r:id="rId27"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18458" r:id="rId28" name="Check Box 26">
              <controlPr defaultSize="0" autoFill="0" autoLine="0" autoPict="0" altText="">
                <anchor moveWithCells="1">
                  <from>
                    <xdr:col>20</xdr:col>
                    <xdr:colOff>38100</xdr:colOff>
                    <xdr:row>60</xdr:row>
                    <xdr:rowOff>9525</xdr:rowOff>
                  </from>
                  <to>
                    <xdr:col>30</xdr:col>
                    <xdr:colOff>247650</xdr:colOff>
                    <xdr:row>61</xdr:row>
                    <xdr:rowOff>28575</xdr:rowOff>
                  </to>
                </anchor>
              </controlPr>
            </control>
          </mc:Choice>
        </mc:AlternateContent>
        <mc:AlternateContent xmlns:mc="http://schemas.openxmlformats.org/markup-compatibility/2006">
          <mc:Choice Requires="x14">
            <control shapeId="18459" r:id="rId29" name="Check Box 27">
              <controlPr defaultSize="0" autoFill="0" autoLine="0" autoPict="0">
                <anchor moveWithCells="1">
                  <from>
                    <xdr:col>9</xdr:col>
                    <xdr:colOff>28575</xdr:colOff>
                    <xdr:row>20</xdr:row>
                    <xdr:rowOff>0</xdr:rowOff>
                  </from>
                  <to>
                    <xdr:col>11</xdr:col>
                    <xdr:colOff>200025</xdr:colOff>
                    <xdr:row>21</xdr:row>
                    <xdr:rowOff>0</xdr:rowOff>
                  </to>
                </anchor>
              </controlPr>
            </control>
          </mc:Choice>
        </mc:AlternateContent>
        <mc:AlternateContent xmlns:mc="http://schemas.openxmlformats.org/markup-compatibility/2006">
          <mc:Choice Requires="x14">
            <control shapeId="18460" r:id="rId30" name="Check Box 28">
              <controlPr defaultSize="0" autoFill="0" autoLine="0" autoPict="0">
                <anchor moveWithCells="1">
                  <from>
                    <xdr:col>11</xdr:col>
                    <xdr:colOff>190500</xdr:colOff>
                    <xdr:row>20</xdr:row>
                    <xdr:rowOff>9525</xdr:rowOff>
                  </from>
                  <to>
                    <xdr:col>14</xdr:col>
                    <xdr:colOff>95250</xdr:colOff>
                    <xdr:row>21</xdr:row>
                    <xdr:rowOff>9525</xdr:rowOff>
                  </to>
                </anchor>
              </controlPr>
            </control>
          </mc:Choice>
        </mc:AlternateContent>
        <mc:AlternateContent xmlns:mc="http://schemas.openxmlformats.org/markup-compatibility/2006">
          <mc:Choice Requires="x14">
            <control shapeId="18461" r:id="rId31" name="Check Box 29">
              <controlPr defaultSize="0" autoFill="0" autoLine="0" autoPict="0">
                <anchor moveWithCells="1">
                  <from>
                    <xdr:col>14</xdr:col>
                    <xdr:colOff>123825</xdr:colOff>
                    <xdr:row>20</xdr:row>
                    <xdr:rowOff>0</xdr:rowOff>
                  </from>
                  <to>
                    <xdr:col>17</xdr:col>
                    <xdr:colOff>66675</xdr:colOff>
                    <xdr:row>21</xdr:row>
                    <xdr:rowOff>0</xdr:rowOff>
                  </to>
                </anchor>
              </controlPr>
            </control>
          </mc:Choice>
        </mc:AlternateContent>
        <mc:AlternateContent xmlns:mc="http://schemas.openxmlformats.org/markup-compatibility/2006">
          <mc:Choice Requires="x14">
            <control shapeId="18462" r:id="rId32" name="Check Box 30">
              <controlPr defaultSize="0" autoFill="0" autoLine="0" autoPict="0">
                <anchor moveWithCells="1">
                  <from>
                    <xdr:col>17</xdr:col>
                    <xdr:colOff>19050</xdr:colOff>
                    <xdr:row>19</xdr:row>
                    <xdr:rowOff>314325</xdr:rowOff>
                  </from>
                  <to>
                    <xdr:col>19</xdr:col>
                    <xdr:colOff>171450</xdr:colOff>
                    <xdr:row>20</xdr:row>
                    <xdr:rowOff>238125</xdr:rowOff>
                  </to>
                </anchor>
              </controlPr>
            </control>
          </mc:Choice>
        </mc:AlternateContent>
        <mc:AlternateContent xmlns:mc="http://schemas.openxmlformats.org/markup-compatibility/2006">
          <mc:Choice Requires="x14">
            <control shapeId="18463" r:id="rId33" name="Check Box 31">
              <controlPr defaultSize="0" autoFill="0" autoLine="0" autoPict="0">
                <anchor moveWithCells="1">
                  <from>
                    <xdr:col>19</xdr:col>
                    <xdr:colOff>238125</xdr:colOff>
                    <xdr:row>19</xdr:row>
                    <xdr:rowOff>314325</xdr:rowOff>
                  </from>
                  <to>
                    <xdr:col>22</xdr:col>
                    <xdr:colOff>238125</xdr:colOff>
                    <xdr:row>20</xdr:row>
                    <xdr:rowOff>238125</xdr:rowOff>
                  </to>
                </anchor>
              </controlPr>
            </control>
          </mc:Choice>
        </mc:AlternateContent>
        <mc:AlternateContent xmlns:mc="http://schemas.openxmlformats.org/markup-compatibility/2006">
          <mc:Choice Requires="x14">
            <control shapeId="18464" r:id="rId34" name="Check Box 32">
              <controlPr defaultSize="0" autoFill="0" autoLine="0" autoPict="0">
                <anchor moveWithCells="1">
                  <from>
                    <xdr:col>27</xdr:col>
                    <xdr:colOff>180975</xdr:colOff>
                    <xdr:row>19</xdr:row>
                    <xdr:rowOff>314325</xdr:rowOff>
                  </from>
                  <to>
                    <xdr:col>30</xdr:col>
                    <xdr:colOff>57150</xdr:colOff>
                    <xdr:row>20</xdr:row>
                    <xdr:rowOff>238125</xdr:rowOff>
                  </to>
                </anchor>
              </controlPr>
            </control>
          </mc:Choice>
        </mc:AlternateContent>
        <mc:AlternateContent xmlns:mc="http://schemas.openxmlformats.org/markup-compatibility/2006">
          <mc:Choice Requires="x14">
            <control shapeId="18465" r:id="rId35" name="Check Box 33">
              <controlPr defaultSize="0" autoFill="0" autoLine="0" autoPict="0">
                <anchor moveWithCells="1">
                  <from>
                    <xdr:col>23</xdr:col>
                    <xdr:colOff>228600</xdr:colOff>
                    <xdr:row>19</xdr:row>
                    <xdr:rowOff>314325</xdr:rowOff>
                  </from>
                  <to>
                    <xdr:col>26</xdr:col>
                    <xdr:colOff>190500</xdr:colOff>
                    <xdr:row>20</xdr:row>
                    <xdr:rowOff>238125</xdr:rowOff>
                  </to>
                </anchor>
              </controlPr>
            </control>
          </mc:Choice>
        </mc:AlternateContent>
        <mc:AlternateContent xmlns:mc="http://schemas.openxmlformats.org/markup-compatibility/2006">
          <mc:Choice Requires="x14">
            <control shapeId="18442" r:id="rId36" name="Check Box 10">
              <controlPr defaultSize="0" autoFill="0" autoLine="0" autoPict="0" altText="">
                <anchor moveWithCells="1">
                  <from>
                    <xdr:col>9</xdr:col>
                    <xdr:colOff>28575</xdr:colOff>
                    <xdr:row>37</xdr:row>
                    <xdr:rowOff>228600</xdr:rowOff>
                  </from>
                  <to>
                    <xdr:col>12</xdr:col>
                    <xdr:colOff>200025</xdr:colOff>
                    <xdr:row>39</xdr:row>
                    <xdr:rowOff>9525</xdr:rowOff>
                  </to>
                </anchor>
              </controlPr>
            </control>
          </mc:Choice>
        </mc:AlternateContent>
        <mc:AlternateContent xmlns:mc="http://schemas.openxmlformats.org/markup-compatibility/2006">
          <mc:Choice Requires="x14">
            <control shapeId="18474" r:id="rId37" name="Check Box 42">
              <controlPr defaultSize="0" autoFill="0" autoLine="0" autoPict="0" altText="">
                <anchor moveWithCells="1">
                  <from>
                    <xdr:col>9</xdr:col>
                    <xdr:colOff>19050</xdr:colOff>
                    <xdr:row>36</xdr:row>
                    <xdr:rowOff>219075</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D721686F-EC4D-4C76-8F6B-07DE50A70D89}">
          <x14:formula1>
            <xm:f>施設種類!$A:$A</xm:f>
          </x14:formula1>
          <xm:sqref>J19:AH19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C265-A93D-432E-9A62-C905F96DA160}">
  <dimension ref="A1:X71"/>
  <sheetViews>
    <sheetView view="pageBreakPreview" zoomScaleNormal="100" zoomScaleSheetLayoutView="100" workbookViewId="0">
      <selection activeCell="Z27" sqref="Z27"/>
    </sheetView>
  </sheetViews>
  <sheetFormatPr defaultColWidth="8.875" defaultRowHeight="13.5"/>
  <cols>
    <col min="1" max="1" width="2.875" style="2" customWidth="1"/>
    <col min="2" max="22" width="3.625" style="2" customWidth="1"/>
    <col min="23" max="23" width="5.375" style="2" customWidth="1"/>
    <col min="24" max="24" width="2.875" style="2" customWidth="1"/>
    <col min="25" max="16384" width="8.875" style="2"/>
  </cols>
  <sheetData>
    <row r="1" spans="1:24" ht="3.6" customHeight="1"/>
    <row r="2" spans="1:24" ht="8.4499999999999993" customHeight="1">
      <c r="A2" s="5"/>
      <c r="B2" s="494" t="s">
        <v>61</v>
      </c>
      <c r="C2" s="494"/>
      <c r="D2" s="494"/>
      <c r="E2" s="494"/>
      <c r="F2" s="494"/>
      <c r="G2" s="494"/>
      <c r="H2" s="494"/>
      <c r="I2" s="494"/>
      <c r="J2" s="494"/>
      <c r="K2" s="494"/>
      <c r="L2" s="494"/>
      <c r="M2" s="494"/>
      <c r="N2" s="494"/>
      <c r="O2" s="494"/>
      <c r="P2" s="494"/>
      <c r="Q2" s="494"/>
      <c r="R2" s="494"/>
      <c r="S2" s="494"/>
      <c r="T2" s="494"/>
      <c r="U2" s="494"/>
      <c r="V2" s="494"/>
      <c r="W2" s="494"/>
      <c r="X2" s="5"/>
    </row>
    <row r="3" spans="1:24" ht="9.6" customHeight="1">
      <c r="A3" s="5"/>
      <c r="B3" s="494"/>
      <c r="C3" s="494"/>
      <c r="D3" s="494"/>
      <c r="E3" s="494"/>
      <c r="F3" s="494"/>
      <c r="G3" s="494"/>
      <c r="H3" s="494"/>
      <c r="I3" s="494"/>
      <c r="J3" s="494"/>
      <c r="K3" s="494"/>
      <c r="L3" s="494"/>
      <c r="M3" s="494"/>
      <c r="N3" s="494"/>
      <c r="O3" s="494"/>
      <c r="P3" s="494"/>
      <c r="Q3" s="494"/>
      <c r="R3" s="494"/>
      <c r="S3" s="494"/>
      <c r="T3" s="494"/>
      <c r="U3" s="494"/>
      <c r="V3" s="494"/>
      <c r="W3" s="494"/>
      <c r="X3" s="5"/>
    </row>
    <row r="4" spans="1:24" ht="2.4500000000000002" customHeight="1">
      <c r="A4" s="5"/>
      <c r="B4" s="5"/>
      <c r="C4" s="5"/>
      <c r="D4" s="5"/>
      <c r="E4" s="5"/>
      <c r="F4" s="5"/>
      <c r="G4" s="5"/>
      <c r="H4" s="5"/>
      <c r="I4" s="5"/>
      <c r="J4" s="5"/>
      <c r="K4" s="5"/>
      <c r="L4" s="5"/>
      <c r="M4" s="5"/>
      <c r="N4" s="5"/>
      <c r="O4" s="5"/>
      <c r="P4" s="5"/>
      <c r="Q4" s="5"/>
      <c r="R4" s="5"/>
      <c r="S4" s="5"/>
      <c r="T4" s="5"/>
      <c r="U4" s="5"/>
      <c r="V4" s="5"/>
      <c r="W4" s="5"/>
      <c r="X4" s="5"/>
    </row>
    <row r="5" spans="1:24" ht="17.100000000000001" customHeight="1">
      <c r="A5" s="5" t="s">
        <v>62</v>
      </c>
      <c r="B5" s="5"/>
      <c r="C5" s="5"/>
      <c r="D5" s="5"/>
      <c r="E5" s="5"/>
      <c r="F5" s="5"/>
      <c r="G5" s="5"/>
      <c r="H5" s="5"/>
      <c r="I5" s="5"/>
      <c r="J5" s="5"/>
      <c r="K5" s="5"/>
      <c r="L5" s="5"/>
      <c r="M5" s="5"/>
      <c r="N5" s="5"/>
      <c r="O5" s="5"/>
      <c r="P5" s="5"/>
      <c r="Q5" s="5"/>
      <c r="R5" s="5"/>
      <c r="S5" s="5"/>
      <c r="T5" s="5"/>
      <c r="U5" s="5"/>
      <c r="V5" s="5"/>
      <c r="W5" s="5"/>
      <c r="X5" s="5"/>
    </row>
    <row r="6" spans="1:24" ht="20.100000000000001" customHeight="1">
      <c r="A6" s="5"/>
      <c r="B6" s="5" t="s">
        <v>63</v>
      </c>
      <c r="C6" s="492" t="s">
        <v>64</v>
      </c>
      <c r="D6" s="492"/>
      <c r="E6" s="492"/>
      <c r="F6" s="492"/>
      <c r="G6" s="492"/>
      <c r="H6" s="492"/>
      <c r="I6" s="492"/>
      <c r="J6" s="492"/>
      <c r="K6" s="492"/>
      <c r="L6" s="492"/>
      <c r="M6" s="492"/>
      <c r="N6" s="492"/>
      <c r="O6" s="492"/>
      <c r="P6" s="492"/>
      <c r="Q6" s="492"/>
      <c r="R6" s="492"/>
      <c r="S6" s="492"/>
      <c r="T6" s="492"/>
      <c r="U6" s="492"/>
      <c r="V6" s="492"/>
      <c r="W6" s="492"/>
      <c r="X6" s="5"/>
    </row>
    <row r="7" spans="1:24" ht="20.100000000000001" customHeight="1">
      <c r="A7" s="5"/>
      <c r="B7" s="5"/>
      <c r="C7" s="492"/>
      <c r="D7" s="492"/>
      <c r="E7" s="492"/>
      <c r="F7" s="492"/>
      <c r="G7" s="492"/>
      <c r="H7" s="492"/>
      <c r="I7" s="492"/>
      <c r="J7" s="492"/>
      <c r="K7" s="492"/>
      <c r="L7" s="492"/>
      <c r="M7" s="492"/>
      <c r="N7" s="492"/>
      <c r="O7" s="492"/>
      <c r="P7" s="492"/>
      <c r="Q7" s="492"/>
      <c r="R7" s="492"/>
      <c r="S7" s="492"/>
      <c r="T7" s="492"/>
      <c r="U7" s="492"/>
      <c r="V7" s="492"/>
      <c r="W7" s="492"/>
      <c r="X7" s="5"/>
    </row>
    <row r="8" spans="1:24" ht="24.95" customHeight="1">
      <c r="A8" s="5"/>
      <c r="B8" s="5" t="s">
        <v>65</v>
      </c>
      <c r="C8" s="492" t="s">
        <v>179</v>
      </c>
      <c r="D8" s="492"/>
      <c r="E8" s="492"/>
      <c r="F8" s="492"/>
      <c r="G8" s="492"/>
      <c r="H8" s="492"/>
      <c r="I8" s="492"/>
      <c r="J8" s="492"/>
      <c r="K8" s="492"/>
      <c r="L8" s="492"/>
      <c r="M8" s="492"/>
      <c r="N8" s="492"/>
      <c r="O8" s="492"/>
      <c r="P8" s="492"/>
      <c r="Q8" s="492"/>
      <c r="R8" s="492"/>
      <c r="S8" s="492"/>
      <c r="T8" s="492"/>
      <c r="U8" s="492"/>
      <c r="V8" s="492"/>
      <c r="W8" s="492"/>
      <c r="X8" s="5"/>
    </row>
    <row r="9" spans="1:24" ht="24.95" customHeight="1">
      <c r="A9" s="5"/>
      <c r="B9" s="5"/>
      <c r="C9" s="492"/>
      <c r="D9" s="492"/>
      <c r="E9" s="492"/>
      <c r="F9" s="492"/>
      <c r="G9" s="492"/>
      <c r="H9" s="492"/>
      <c r="I9" s="492"/>
      <c r="J9" s="492"/>
      <c r="K9" s="492"/>
      <c r="L9" s="492"/>
      <c r="M9" s="492"/>
      <c r="N9" s="492"/>
      <c r="O9" s="492"/>
      <c r="P9" s="492"/>
      <c r="Q9" s="492"/>
      <c r="R9" s="492"/>
      <c r="S9" s="492"/>
      <c r="T9" s="492"/>
      <c r="U9" s="492"/>
      <c r="V9" s="492"/>
      <c r="W9" s="492"/>
      <c r="X9" s="5"/>
    </row>
    <row r="10" spans="1:24" ht="24.95" customHeight="1">
      <c r="A10" s="5"/>
      <c r="B10" s="5"/>
      <c r="C10" s="492"/>
      <c r="D10" s="492"/>
      <c r="E10" s="492"/>
      <c r="F10" s="492"/>
      <c r="G10" s="492"/>
      <c r="H10" s="492"/>
      <c r="I10" s="492"/>
      <c r="J10" s="492"/>
      <c r="K10" s="492"/>
      <c r="L10" s="492"/>
      <c r="M10" s="492"/>
      <c r="N10" s="492"/>
      <c r="O10" s="492"/>
      <c r="P10" s="492"/>
      <c r="Q10" s="492"/>
      <c r="R10" s="492"/>
      <c r="S10" s="492"/>
      <c r="T10" s="492"/>
      <c r="U10" s="492"/>
      <c r="V10" s="492"/>
      <c r="W10" s="492"/>
      <c r="X10" s="5"/>
    </row>
    <row r="11" spans="1:24" ht="9.9499999999999993" customHeight="1">
      <c r="A11" s="5"/>
      <c r="B11" s="5"/>
      <c r="C11" s="5"/>
      <c r="D11" s="5"/>
      <c r="E11" s="5"/>
      <c r="F11" s="5"/>
      <c r="G11" s="5"/>
      <c r="H11" s="5"/>
      <c r="I11" s="5"/>
      <c r="J11" s="5"/>
      <c r="K11" s="5"/>
      <c r="L11" s="5"/>
      <c r="M11" s="5"/>
      <c r="N11" s="5"/>
      <c r="O11" s="5"/>
      <c r="P11" s="5"/>
      <c r="Q11" s="5"/>
      <c r="R11" s="5"/>
      <c r="S11" s="5"/>
      <c r="T11" s="5"/>
      <c r="U11" s="5"/>
      <c r="V11" s="5"/>
      <c r="W11" s="5"/>
      <c r="X11" s="5"/>
    </row>
    <row r="12" spans="1:24" ht="17.100000000000001" customHeight="1">
      <c r="A12" s="5" t="s">
        <v>66</v>
      </c>
      <c r="B12" s="5"/>
      <c r="C12" s="5"/>
      <c r="D12" s="5"/>
      <c r="E12" s="5"/>
      <c r="F12" s="5"/>
      <c r="G12" s="5"/>
      <c r="H12" s="5"/>
      <c r="I12" s="5"/>
      <c r="J12" s="5"/>
      <c r="K12" s="5"/>
      <c r="L12" s="5"/>
      <c r="M12" s="5"/>
      <c r="N12" s="5"/>
      <c r="O12" s="5"/>
      <c r="P12" s="5"/>
      <c r="Q12" s="5"/>
      <c r="R12" s="5"/>
      <c r="S12" s="5"/>
      <c r="T12" s="5"/>
      <c r="U12" s="5"/>
      <c r="V12" s="5"/>
      <c r="W12" s="5"/>
      <c r="X12" s="5"/>
    </row>
    <row r="13" spans="1:24" ht="20.100000000000001" customHeight="1">
      <c r="A13" s="5"/>
      <c r="B13" s="5" t="s">
        <v>67</v>
      </c>
      <c r="C13" s="492" t="s">
        <v>281</v>
      </c>
      <c r="D13" s="493"/>
      <c r="E13" s="493"/>
      <c r="F13" s="493"/>
      <c r="G13" s="493"/>
      <c r="H13" s="493"/>
      <c r="I13" s="493"/>
      <c r="J13" s="493"/>
      <c r="K13" s="493"/>
      <c r="L13" s="493"/>
      <c r="M13" s="493"/>
      <c r="N13" s="493"/>
      <c r="O13" s="493"/>
      <c r="P13" s="493"/>
      <c r="Q13" s="493"/>
      <c r="R13" s="493"/>
      <c r="S13" s="493"/>
      <c r="T13" s="493"/>
      <c r="U13" s="493"/>
      <c r="V13" s="493"/>
      <c r="W13" s="493"/>
      <c r="X13" s="5"/>
    </row>
    <row r="14" spans="1:24" ht="20.100000000000001" customHeight="1">
      <c r="A14" s="5"/>
      <c r="B14" s="5"/>
      <c r="C14" s="493"/>
      <c r="D14" s="493"/>
      <c r="E14" s="493"/>
      <c r="F14" s="493"/>
      <c r="G14" s="493"/>
      <c r="H14" s="493"/>
      <c r="I14" s="493"/>
      <c r="J14" s="493"/>
      <c r="K14" s="493"/>
      <c r="L14" s="493"/>
      <c r="M14" s="493"/>
      <c r="N14" s="493"/>
      <c r="O14" s="493"/>
      <c r="P14" s="493"/>
      <c r="Q14" s="493"/>
      <c r="R14" s="493"/>
      <c r="S14" s="493"/>
      <c r="T14" s="493"/>
      <c r="U14" s="493"/>
      <c r="V14" s="493"/>
      <c r="W14" s="493"/>
      <c r="X14" s="5"/>
    </row>
    <row r="15" spans="1:24" ht="20.100000000000001" customHeight="1">
      <c r="A15" s="5"/>
      <c r="B15" s="5" t="s">
        <v>68</v>
      </c>
      <c r="C15" s="492" t="s">
        <v>76</v>
      </c>
      <c r="D15" s="492"/>
      <c r="E15" s="492"/>
      <c r="F15" s="492"/>
      <c r="G15" s="492"/>
      <c r="H15" s="492"/>
      <c r="I15" s="492"/>
      <c r="J15" s="492"/>
      <c r="K15" s="492"/>
      <c r="L15" s="492"/>
      <c r="M15" s="492"/>
      <c r="N15" s="492"/>
      <c r="O15" s="492"/>
      <c r="P15" s="492"/>
      <c r="Q15" s="492"/>
      <c r="R15" s="492"/>
      <c r="S15" s="492"/>
      <c r="T15" s="492"/>
      <c r="U15" s="492"/>
      <c r="V15" s="492"/>
      <c r="W15" s="492"/>
      <c r="X15" s="5"/>
    </row>
    <row r="16" spans="1:24" ht="20.100000000000001" customHeight="1">
      <c r="A16" s="5"/>
      <c r="B16" s="5"/>
      <c r="C16" s="492"/>
      <c r="D16" s="492"/>
      <c r="E16" s="492"/>
      <c r="F16" s="492"/>
      <c r="G16" s="492"/>
      <c r="H16" s="492"/>
      <c r="I16" s="492"/>
      <c r="J16" s="492"/>
      <c r="K16" s="492"/>
      <c r="L16" s="492"/>
      <c r="M16" s="492"/>
      <c r="N16" s="492"/>
      <c r="O16" s="492"/>
      <c r="P16" s="492"/>
      <c r="Q16" s="492"/>
      <c r="R16" s="492"/>
      <c r="S16" s="492"/>
      <c r="T16" s="492"/>
      <c r="U16" s="492"/>
      <c r="V16" s="492"/>
      <c r="W16" s="492"/>
      <c r="X16" s="5"/>
    </row>
    <row r="17" spans="1:24" ht="20.100000000000001" customHeight="1">
      <c r="A17" s="5"/>
      <c r="B17" s="5" t="s">
        <v>69</v>
      </c>
      <c r="C17" s="492" t="s">
        <v>71</v>
      </c>
      <c r="D17" s="492"/>
      <c r="E17" s="492"/>
      <c r="F17" s="492"/>
      <c r="G17" s="492"/>
      <c r="H17" s="492"/>
      <c r="I17" s="492"/>
      <c r="J17" s="492"/>
      <c r="K17" s="492"/>
      <c r="L17" s="492"/>
      <c r="M17" s="492"/>
      <c r="N17" s="492"/>
      <c r="O17" s="492"/>
      <c r="P17" s="492"/>
      <c r="Q17" s="492"/>
      <c r="R17" s="492"/>
      <c r="S17" s="492"/>
      <c r="T17" s="492"/>
      <c r="U17" s="492"/>
      <c r="V17" s="492"/>
      <c r="W17" s="492"/>
      <c r="X17" s="5"/>
    </row>
    <row r="18" spans="1:24" ht="20.100000000000001" customHeight="1">
      <c r="A18" s="5"/>
      <c r="B18" s="5"/>
      <c r="C18" s="492"/>
      <c r="D18" s="492"/>
      <c r="E18" s="492"/>
      <c r="F18" s="492"/>
      <c r="G18" s="492"/>
      <c r="H18" s="492"/>
      <c r="I18" s="492"/>
      <c r="J18" s="492"/>
      <c r="K18" s="492"/>
      <c r="L18" s="492"/>
      <c r="M18" s="492"/>
      <c r="N18" s="492"/>
      <c r="O18" s="492"/>
      <c r="P18" s="492"/>
      <c r="Q18" s="492"/>
      <c r="R18" s="492"/>
      <c r="S18" s="492"/>
      <c r="T18" s="492"/>
      <c r="U18" s="492"/>
      <c r="V18" s="492"/>
      <c r="W18" s="492"/>
      <c r="X18" s="5"/>
    </row>
    <row r="19" spans="1:24" ht="20.100000000000001" customHeight="1">
      <c r="A19" s="5"/>
      <c r="B19" s="5" t="s">
        <v>70</v>
      </c>
      <c r="C19" s="492" t="s">
        <v>73</v>
      </c>
      <c r="D19" s="492"/>
      <c r="E19" s="492"/>
      <c r="F19" s="492"/>
      <c r="G19" s="492"/>
      <c r="H19" s="492"/>
      <c r="I19" s="492"/>
      <c r="J19" s="492"/>
      <c r="K19" s="492"/>
      <c r="L19" s="492"/>
      <c r="M19" s="492"/>
      <c r="N19" s="492"/>
      <c r="O19" s="492"/>
      <c r="P19" s="492"/>
      <c r="Q19" s="492"/>
      <c r="R19" s="492"/>
      <c r="S19" s="492"/>
      <c r="T19" s="492"/>
      <c r="U19" s="492"/>
      <c r="V19" s="492"/>
      <c r="W19" s="492"/>
      <c r="X19" s="5"/>
    </row>
    <row r="20" spans="1:24" ht="20.100000000000001" customHeight="1">
      <c r="A20" s="5"/>
      <c r="B20" s="5"/>
      <c r="C20" s="492"/>
      <c r="D20" s="492"/>
      <c r="E20" s="492"/>
      <c r="F20" s="492"/>
      <c r="G20" s="492"/>
      <c r="H20" s="492"/>
      <c r="I20" s="492"/>
      <c r="J20" s="492"/>
      <c r="K20" s="492"/>
      <c r="L20" s="492"/>
      <c r="M20" s="492"/>
      <c r="N20" s="492"/>
      <c r="O20" s="492"/>
      <c r="P20" s="492"/>
      <c r="Q20" s="492"/>
      <c r="R20" s="492"/>
      <c r="S20" s="492"/>
      <c r="T20" s="492"/>
      <c r="U20" s="492"/>
      <c r="V20" s="492"/>
      <c r="W20" s="492"/>
      <c r="X20" s="5"/>
    </row>
    <row r="21" spans="1:24" ht="9.9499999999999993" customHeight="1">
      <c r="A21" s="5"/>
      <c r="B21" s="5"/>
      <c r="C21" s="5"/>
      <c r="D21" s="5"/>
      <c r="E21" s="5"/>
      <c r="F21" s="5"/>
      <c r="G21" s="5"/>
      <c r="H21" s="5"/>
      <c r="I21" s="5"/>
      <c r="J21" s="5"/>
      <c r="K21" s="5"/>
      <c r="L21" s="5"/>
      <c r="M21" s="5"/>
      <c r="N21" s="5"/>
      <c r="O21" s="5"/>
      <c r="P21" s="5"/>
      <c r="Q21" s="5"/>
      <c r="R21" s="5"/>
      <c r="S21" s="5"/>
      <c r="T21" s="5"/>
      <c r="U21" s="5"/>
      <c r="V21" s="5"/>
      <c r="W21" s="5"/>
      <c r="X21" s="5"/>
    </row>
    <row r="22" spans="1:24" ht="17.100000000000001" customHeight="1">
      <c r="A22" s="5" t="s">
        <v>74</v>
      </c>
      <c r="B22" s="5"/>
      <c r="C22" s="5"/>
      <c r="D22" s="5"/>
      <c r="E22" s="5"/>
      <c r="F22" s="5"/>
      <c r="G22" s="5"/>
      <c r="H22" s="5"/>
      <c r="I22" s="5"/>
      <c r="J22" s="5"/>
      <c r="K22" s="5"/>
      <c r="L22" s="5"/>
      <c r="M22" s="5"/>
      <c r="N22" s="5"/>
      <c r="O22" s="5"/>
      <c r="P22" s="5"/>
      <c r="Q22" s="5"/>
      <c r="R22" s="5"/>
      <c r="S22" s="5"/>
      <c r="T22" s="5"/>
      <c r="U22" s="5"/>
      <c r="V22" s="5"/>
      <c r="W22" s="5"/>
      <c r="X22" s="5"/>
    </row>
    <row r="23" spans="1:24" ht="20.100000000000001" customHeight="1">
      <c r="A23" s="5"/>
      <c r="B23" s="5" t="s">
        <v>72</v>
      </c>
      <c r="C23" s="492" t="s">
        <v>283</v>
      </c>
      <c r="D23" s="492"/>
      <c r="E23" s="492"/>
      <c r="F23" s="492"/>
      <c r="G23" s="492"/>
      <c r="H23" s="492"/>
      <c r="I23" s="492"/>
      <c r="J23" s="492"/>
      <c r="K23" s="492"/>
      <c r="L23" s="492"/>
      <c r="M23" s="492"/>
      <c r="N23" s="492"/>
      <c r="O23" s="492"/>
      <c r="P23" s="492"/>
      <c r="Q23" s="492"/>
      <c r="R23" s="492"/>
      <c r="S23" s="492"/>
      <c r="T23" s="492"/>
      <c r="U23" s="492"/>
      <c r="V23" s="492"/>
      <c r="W23" s="492"/>
      <c r="X23" s="5"/>
    </row>
    <row r="24" spans="1:24" ht="20.100000000000001" customHeight="1">
      <c r="A24" s="5"/>
      <c r="B24" s="5"/>
      <c r="C24" s="492"/>
      <c r="D24" s="492"/>
      <c r="E24" s="492"/>
      <c r="F24" s="492"/>
      <c r="G24" s="492"/>
      <c r="H24" s="492"/>
      <c r="I24" s="492"/>
      <c r="J24" s="492"/>
      <c r="K24" s="492"/>
      <c r="L24" s="492"/>
      <c r="M24" s="492"/>
      <c r="N24" s="492"/>
      <c r="O24" s="492"/>
      <c r="P24" s="492"/>
      <c r="Q24" s="492"/>
      <c r="R24" s="492"/>
      <c r="S24" s="492"/>
      <c r="T24" s="492"/>
      <c r="U24" s="492"/>
      <c r="V24" s="492"/>
      <c r="W24" s="492"/>
      <c r="X24" s="5"/>
    </row>
    <row r="25" spans="1:24" ht="9.9499999999999993" customHeight="1">
      <c r="A25" s="5"/>
      <c r="B25" s="5"/>
      <c r="C25" s="5"/>
      <c r="D25" s="5"/>
      <c r="E25" s="5"/>
      <c r="F25" s="5"/>
      <c r="G25" s="5"/>
      <c r="H25" s="5"/>
      <c r="I25" s="5"/>
      <c r="J25" s="5"/>
      <c r="K25" s="5"/>
      <c r="L25" s="5"/>
      <c r="M25" s="5"/>
      <c r="N25" s="5"/>
      <c r="O25" s="5"/>
      <c r="P25" s="5"/>
      <c r="Q25" s="5"/>
      <c r="R25" s="5"/>
      <c r="S25" s="5"/>
      <c r="T25" s="5"/>
      <c r="U25" s="5"/>
      <c r="V25" s="5"/>
      <c r="W25" s="5"/>
      <c r="X25" s="5"/>
    </row>
    <row r="26" spans="1:24" ht="15.6" customHeight="1" thickBot="1">
      <c r="A26" s="3" t="s">
        <v>75</v>
      </c>
    </row>
    <row r="27" spans="1:24" ht="168.6" customHeight="1" thickBot="1">
      <c r="A27" s="495" t="s">
        <v>282</v>
      </c>
      <c r="B27" s="496"/>
      <c r="C27" s="496"/>
      <c r="D27" s="496"/>
      <c r="E27" s="496"/>
      <c r="F27" s="496"/>
      <c r="G27" s="496"/>
      <c r="H27" s="496"/>
      <c r="I27" s="496"/>
      <c r="J27" s="496"/>
      <c r="K27" s="496"/>
      <c r="L27" s="496"/>
      <c r="M27" s="496"/>
      <c r="N27" s="496"/>
      <c r="O27" s="496"/>
      <c r="P27" s="496"/>
      <c r="Q27" s="496"/>
      <c r="R27" s="496"/>
      <c r="S27" s="496"/>
      <c r="T27" s="496"/>
      <c r="U27" s="496"/>
      <c r="V27" s="496"/>
      <c r="W27" s="496"/>
      <c r="X27" s="497"/>
    </row>
    <row r="28" spans="1:24" ht="18" customHeight="1">
      <c r="B28" s="4"/>
      <c r="C28" s="4"/>
      <c r="D28" s="4"/>
      <c r="E28" s="4"/>
      <c r="F28" s="4"/>
      <c r="G28" s="4"/>
      <c r="H28" s="4"/>
      <c r="I28" s="4"/>
      <c r="J28" s="4"/>
      <c r="K28" s="4"/>
      <c r="L28" s="4"/>
      <c r="M28" s="4"/>
      <c r="N28" s="4"/>
      <c r="O28" s="4"/>
      <c r="P28" s="4"/>
      <c r="Q28" s="4"/>
      <c r="R28" s="4"/>
      <c r="S28" s="4"/>
      <c r="T28" s="4"/>
      <c r="U28" s="4"/>
      <c r="V28" s="4"/>
      <c r="W28" s="4"/>
    </row>
    <row r="29" spans="1:24" ht="18" customHeight="1">
      <c r="B29" s="4"/>
      <c r="C29" s="4"/>
      <c r="D29" s="4"/>
      <c r="E29" s="4"/>
      <c r="F29" s="4"/>
      <c r="G29" s="4"/>
      <c r="H29" s="4"/>
      <c r="I29" s="4"/>
      <c r="J29" s="4"/>
      <c r="K29" s="4"/>
      <c r="L29" s="4"/>
      <c r="M29" s="4"/>
      <c r="N29" s="4"/>
      <c r="O29" s="4"/>
      <c r="P29" s="4"/>
      <c r="Q29" s="4"/>
      <c r="R29" s="4"/>
      <c r="S29" s="4"/>
      <c r="T29" s="4"/>
      <c r="U29" s="4"/>
      <c r="V29" s="4"/>
      <c r="W29" s="4"/>
    </row>
    <row r="30" spans="1:24" ht="18" customHeight="1">
      <c r="B30" s="4"/>
      <c r="C30" s="4"/>
      <c r="D30" s="4"/>
      <c r="E30" s="4"/>
      <c r="F30" s="4"/>
      <c r="G30" s="4"/>
      <c r="H30" s="4"/>
      <c r="I30" s="4"/>
      <c r="J30" s="4"/>
      <c r="K30" s="4"/>
      <c r="L30" s="4"/>
      <c r="M30" s="4"/>
      <c r="N30" s="4"/>
      <c r="O30" s="4"/>
      <c r="P30" s="4"/>
      <c r="Q30" s="4"/>
      <c r="R30" s="4"/>
      <c r="S30" s="4"/>
      <c r="T30" s="4"/>
      <c r="U30" s="4"/>
      <c r="V30" s="4"/>
      <c r="W30" s="4"/>
    </row>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9">
    <mergeCell ref="C13:W14"/>
    <mergeCell ref="B2:W3"/>
    <mergeCell ref="C6:W7"/>
    <mergeCell ref="C8:W10"/>
    <mergeCell ref="A27:X27"/>
    <mergeCell ref="C15:W16"/>
    <mergeCell ref="C17:W18"/>
    <mergeCell ref="C19:W20"/>
    <mergeCell ref="C23:W24"/>
  </mergeCells>
  <phoneticPr fontId="4"/>
  <pageMargins left="0.70866141732283472" right="0.70866141732283472" top="0.74803149606299213" bottom="0.55118110236220474"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6A32-856D-4196-818E-F1971810BECD}">
  <sheetPr>
    <pageSetUpPr fitToPage="1"/>
  </sheetPr>
  <dimension ref="B1:AO125"/>
  <sheetViews>
    <sheetView view="pageBreakPreview" zoomScaleNormal="100" zoomScaleSheetLayoutView="100" workbookViewId="0">
      <selection activeCell="B2" sqref="B2:AI2"/>
    </sheetView>
  </sheetViews>
  <sheetFormatPr defaultColWidth="2.875" defaultRowHeight="20.100000000000001" customHeight="1"/>
  <cols>
    <col min="1" max="1" width="0.875" style="108" customWidth="1"/>
    <col min="2" max="3" width="3.375" style="107" customWidth="1"/>
    <col min="4" max="35" width="3.375" style="108" customWidth="1"/>
    <col min="36" max="36" width="0.875" style="108" customWidth="1"/>
    <col min="37" max="37" width="2.875" style="108" customWidth="1"/>
    <col min="38" max="16384" width="2.875" style="108"/>
  </cols>
  <sheetData>
    <row r="1" spans="2:41" ht="5.0999999999999996" customHeight="1"/>
    <row r="2" spans="2:41" ht="21.6" customHeight="1">
      <c r="B2" s="440" t="s">
        <v>30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109"/>
      <c r="AK2" s="109"/>
      <c r="AL2" s="109"/>
      <c r="AM2" s="109"/>
      <c r="AN2" s="109"/>
      <c r="AO2" s="109"/>
    </row>
    <row r="3" spans="2:41" ht="9.6"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441" t="s">
        <v>37</v>
      </c>
      <c r="C4" s="442"/>
      <c r="D4" s="445" t="s">
        <v>47</v>
      </c>
      <c r="E4" s="446"/>
      <c r="F4" s="446"/>
      <c r="G4" s="446"/>
      <c r="H4" s="446"/>
      <c r="I4" s="446"/>
      <c r="J4" s="446"/>
      <c r="K4" s="446"/>
      <c r="L4" s="446"/>
      <c r="M4" s="446"/>
      <c r="N4" s="446"/>
      <c r="O4" s="446"/>
      <c r="P4" s="446"/>
      <c r="Q4" s="446"/>
      <c r="R4" s="446"/>
      <c r="S4" s="446"/>
      <c r="T4" s="446"/>
      <c r="U4" s="446"/>
      <c r="V4" s="446"/>
      <c r="W4" s="446"/>
      <c r="X4" s="446"/>
      <c r="Y4" s="446"/>
      <c r="Z4" s="447"/>
      <c r="AA4" s="448" t="s">
        <v>38</v>
      </c>
      <c r="AB4" s="449"/>
      <c r="AC4" s="449"/>
      <c r="AD4" s="449"/>
      <c r="AE4" s="449"/>
      <c r="AF4" s="177" t="s">
        <v>39</v>
      </c>
      <c r="AG4" s="177"/>
      <c r="AH4" s="178" t="s">
        <v>25</v>
      </c>
      <c r="AI4" s="179"/>
      <c r="AJ4" s="111"/>
      <c r="AK4" s="450"/>
      <c r="AL4" s="450"/>
      <c r="AM4" s="450"/>
      <c r="AN4" s="450"/>
      <c r="AO4" s="450"/>
    </row>
    <row r="5" spans="2:41" ht="30" customHeight="1" thickBot="1">
      <c r="B5" s="443"/>
      <c r="C5" s="444"/>
      <c r="D5" s="451" t="s">
        <v>182</v>
      </c>
      <c r="E5" s="452"/>
      <c r="F5" s="452"/>
      <c r="G5" s="452"/>
      <c r="H5" s="452"/>
      <c r="I5" s="452"/>
      <c r="J5" s="452"/>
      <c r="K5" s="452"/>
      <c r="L5" s="452"/>
      <c r="M5" s="452"/>
      <c r="N5" s="452"/>
      <c r="O5" s="452"/>
      <c r="P5" s="452"/>
      <c r="Q5" s="452"/>
      <c r="R5" s="452"/>
      <c r="S5" s="452"/>
      <c r="T5" s="452"/>
      <c r="U5" s="452"/>
      <c r="V5" s="452"/>
      <c r="W5" s="452"/>
      <c r="X5" s="452"/>
      <c r="Y5" s="452"/>
      <c r="Z5" s="453"/>
      <c r="AA5" s="435" t="s">
        <v>45</v>
      </c>
      <c r="AB5" s="436"/>
      <c r="AC5" s="436"/>
      <c r="AD5" s="436"/>
      <c r="AE5" s="436"/>
      <c r="AF5" s="436"/>
      <c r="AG5" s="436"/>
      <c r="AH5" s="436"/>
      <c r="AI5" s="180"/>
      <c r="AJ5" s="112"/>
      <c r="AK5" s="450"/>
      <c r="AL5" s="450"/>
      <c r="AM5" s="450"/>
      <c r="AN5" s="450"/>
      <c r="AO5" s="450"/>
    </row>
    <row r="6" spans="2:41" ht="3.6"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207"/>
      <c r="AL6" s="207"/>
      <c r="AM6" s="118"/>
      <c r="AN6" s="118"/>
      <c r="AO6" s="118"/>
    </row>
    <row r="7" spans="2:41" s="124" customFormat="1" ht="15" customHeight="1">
      <c r="B7" s="206"/>
      <c r="C7" s="206"/>
      <c r="D7" s="206"/>
      <c r="E7" s="206"/>
      <c r="F7" s="206"/>
      <c r="G7" s="206"/>
      <c r="H7" s="206"/>
      <c r="I7" s="206"/>
      <c r="J7" s="206"/>
      <c r="K7" s="206"/>
      <c r="L7" s="206"/>
      <c r="M7" s="206"/>
      <c r="N7" s="206"/>
      <c r="O7" s="206"/>
      <c r="P7" s="206"/>
      <c r="Q7" s="206"/>
      <c r="R7" s="206"/>
      <c r="S7" s="206"/>
      <c r="T7" s="206"/>
      <c r="U7" s="206"/>
      <c r="V7" s="114"/>
      <c r="W7" s="122" t="s">
        <v>31</v>
      </c>
      <c r="X7" s="122"/>
      <c r="Y7" s="122"/>
      <c r="Z7" s="460"/>
      <c r="AA7" s="461"/>
      <c r="AB7" s="461"/>
      <c r="AC7" s="122" t="s">
        <v>0</v>
      </c>
      <c r="AD7" s="462"/>
      <c r="AE7" s="462"/>
      <c r="AF7" s="122" t="s">
        <v>1</v>
      </c>
      <c r="AG7" s="462"/>
      <c r="AH7" s="462"/>
      <c r="AI7" s="122" t="s">
        <v>2</v>
      </c>
      <c r="AJ7" s="123"/>
      <c r="AK7" s="123"/>
      <c r="AL7" s="123"/>
      <c r="AM7" s="123"/>
      <c r="AN7" s="123"/>
      <c r="AO7" s="123"/>
    </row>
    <row r="8" spans="2:41" s="124" customFormat="1" ht="3.6" customHeight="1" thickBot="1">
      <c r="B8" s="206"/>
      <c r="C8" s="206"/>
      <c r="D8" s="206"/>
      <c r="E8" s="206"/>
      <c r="F8" s="206"/>
      <c r="G8" s="206"/>
      <c r="H8" s="206"/>
      <c r="I8" s="206"/>
      <c r="J8" s="206"/>
      <c r="K8" s="206"/>
      <c r="L8" s="206"/>
      <c r="M8" s="206"/>
      <c r="N8" s="206"/>
      <c r="O8" s="206"/>
      <c r="P8" s="206"/>
      <c r="Q8" s="206"/>
      <c r="R8" s="206"/>
      <c r="S8" s="206"/>
      <c r="T8" s="206"/>
      <c r="U8" s="206"/>
      <c r="V8" s="206"/>
      <c r="W8" s="206"/>
      <c r="X8" s="206"/>
      <c r="Y8" s="206"/>
      <c r="Z8" s="125"/>
      <c r="AA8" s="125"/>
      <c r="AB8" s="206"/>
      <c r="AC8" s="125"/>
      <c r="AD8" s="125"/>
      <c r="AE8" s="206"/>
      <c r="AF8" s="126"/>
      <c r="AG8" s="206"/>
      <c r="AH8" s="206"/>
      <c r="AI8" s="206"/>
      <c r="AJ8" s="123"/>
      <c r="AK8" s="123"/>
      <c r="AL8" s="123"/>
      <c r="AM8" s="123"/>
      <c r="AN8" s="123"/>
      <c r="AO8" s="123"/>
    </row>
    <row r="9" spans="2:41" s="124" customFormat="1" ht="18.95" customHeight="1">
      <c r="B9" s="463" t="s">
        <v>3</v>
      </c>
      <c r="C9" s="464"/>
      <c r="D9" s="469" t="s">
        <v>4</v>
      </c>
      <c r="E9" s="469"/>
      <c r="F9" s="469"/>
      <c r="G9" s="469"/>
      <c r="H9" s="469"/>
      <c r="I9" s="469"/>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2"/>
      <c r="AJ9" s="123"/>
      <c r="AK9" s="123"/>
      <c r="AL9" s="123"/>
      <c r="AM9" s="123"/>
      <c r="AN9" s="123"/>
      <c r="AO9" s="123"/>
    </row>
    <row r="10" spans="2:41" s="124" customFormat="1" ht="18.95" customHeight="1">
      <c r="B10" s="465"/>
      <c r="C10" s="466"/>
      <c r="D10" s="470"/>
      <c r="E10" s="470"/>
      <c r="F10" s="470"/>
      <c r="G10" s="470"/>
      <c r="H10" s="470"/>
      <c r="I10" s="470"/>
      <c r="J10" s="473" t="s">
        <v>32</v>
      </c>
      <c r="K10" s="474"/>
      <c r="L10" s="474"/>
      <c r="M10" s="474"/>
      <c r="N10" s="474"/>
      <c r="O10" s="474"/>
      <c r="P10" s="474"/>
      <c r="Q10" s="474"/>
      <c r="R10" s="474"/>
      <c r="S10" s="474"/>
      <c r="T10" s="474"/>
      <c r="U10" s="474"/>
      <c r="V10" s="474"/>
      <c r="W10" s="475"/>
      <c r="X10" s="475"/>
      <c r="Y10" s="475"/>
      <c r="Z10" s="475"/>
      <c r="AA10" s="475"/>
      <c r="AB10" s="475"/>
      <c r="AC10" s="475"/>
      <c r="AD10" s="475"/>
      <c r="AE10" s="475"/>
      <c r="AF10" s="475"/>
      <c r="AG10" s="475"/>
      <c r="AH10" s="475"/>
      <c r="AI10" s="476"/>
      <c r="AJ10" s="123"/>
      <c r="AK10" s="123"/>
      <c r="AL10" s="123"/>
      <c r="AM10" s="123"/>
      <c r="AN10" s="123"/>
      <c r="AO10" s="123"/>
    </row>
    <row r="11" spans="2:41" s="124" customFormat="1" ht="18.95" customHeight="1">
      <c r="B11" s="465"/>
      <c r="C11" s="466"/>
      <c r="D11" s="477" t="s">
        <v>15</v>
      </c>
      <c r="E11" s="477"/>
      <c r="F11" s="477"/>
      <c r="G11" s="477"/>
      <c r="H11" s="477"/>
      <c r="I11" s="477"/>
      <c r="J11" s="478"/>
      <c r="K11" s="479"/>
      <c r="L11" s="479"/>
      <c r="M11" s="479"/>
      <c r="N11" s="479"/>
      <c r="O11" s="479"/>
      <c r="P11" s="479"/>
      <c r="Q11" s="479"/>
      <c r="R11" s="479"/>
      <c r="S11" s="480"/>
      <c r="T11" s="477" t="s">
        <v>33</v>
      </c>
      <c r="U11" s="477"/>
      <c r="V11" s="477"/>
      <c r="W11" s="477"/>
      <c r="X11" s="477"/>
      <c r="Y11" s="477"/>
      <c r="Z11" s="478"/>
      <c r="AA11" s="479"/>
      <c r="AB11" s="479"/>
      <c r="AC11" s="479"/>
      <c r="AD11" s="479"/>
      <c r="AE11" s="479"/>
      <c r="AF11" s="479"/>
      <c r="AG11" s="479"/>
      <c r="AH11" s="479"/>
      <c r="AI11" s="481"/>
      <c r="AJ11" s="123"/>
      <c r="AK11" s="123"/>
      <c r="AL11" s="123"/>
      <c r="AM11" s="123"/>
      <c r="AN11" s="123"/>
      <c r="AO11" s="123"/>
    </row>
    <row r="12" spans="2:41" s="124" customFormat="1" ht="18.95" customHeight="1">
      <c r="B12" s="465"/>
      <c r="C12" s="466"/>
      <c r="D12" s="477" t="s">
        <v>5</v>
      </c>
      <c r="E12" s="477"/>
      <c r="F12" s="477"/>
      <c r="G12" s="477"/>
      <c r="H12" s="477"/>
      <c r="I12" s="477"/>
      <c r="J12" s="482"/>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4"/>
      <c r="AJ12" s="123"/>
      <c r="AK12" s="123"/>
      <c r="AL12" s="123"/>
      <c r="AM12" s="123"/>
      <c r="AN12" s="123"/>
      <c r="AO12" s="123"/>
    </row>
    <row r="13" spans="2:41" ht="18.95" customHeight="1">
      <c r="B13" s="465"/>
      <c r="C13" s="466"/>
      <c r="D13" s="485" t="s">
        <v>6</v>
      </c>
      <c r="E13" s="486"/>
      <c r="F13" s="486"/>
      <c r="G13" s="486"/>
      <c r="H13" s="486"/>
      <c r="I13" s="487"/>
      <c r="J13" s="491" t="s">
        <v>183</v>
      </c>
      <c r="K13" s="434"/>
      <c r="L13" s="434"/>
      <c r="M13" s="479"/>
      <c r="N13" s="479"/>
      <c r="O13" s="129" t="s">
        <v>17</v>
      </c>
      <c r="P13" s="479"/>
      <c r="Q13" s="479"/>
      <c r="R13" s="129" t="s">
        <v>18</v>
      </c>
      <c r="S13" s="479"/>
      <c r="T13" s="479"/>
      <c r="U13" s="129"/>
      <c r="V13" s="434" t="s">
        <v>184</v>
      </c>
      <c r="W13" s="434"/>
      <c r="X13" s="434"/>
      <c r="Y13" s="479"/>
      <c r="Z13" s="479"/>
      <c r="AA13" s="129" t="s">
        <v>17</v>
      </c>
      <c r="AB13" s="479"/>
      <c r="AC13" s="479"/>
      <c r="AD13" s="129" t="s">
        <v>18</v>
      </c>
      <c r="AE13" s="479"/>
      <c r="AF13" s="479"/>
      <c r="AG13" s="479"/>
      <c r="AH13" s="479"/>
      <c r="AI13" s="481"/>
      <c r="AJ13" s="109"/>
      <c r="AK13" s="109"/>
      <c r="AL13" s="109"/>
      <c r="AM13" s="109"/>
      <c r="AN13" s="109"/>
      <c r="AO13" s="109"/>
    </row>
    <row r="14" spans="2:41" ht="18.95" customHeight="1" thickBot="1">
      <c r="B14" s="467"/>
      <c r="C14" s="468"/>
      <c r="D14" s="488"/>
      <c r="E14" s="489"/>
      <c r="F14" s="489"/>
      <c r="G14" s="489"/>
      <c r="H14" s="489"/>
      <c r="I14" s="490"/>
      <c r="J14" s="435" t="s">
        <v>185</v>
      </c>
      <c r="K14" s="436"/>
      <c r="L14" s="436"/>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8"/>
      <c r="AJ14" s="109"/>
      <c r="AK14" s="207"/>
      <c r="AL14" s="109"/>
      <c r="AM14" s="109"/>
      <c r="AN14" s="109"/>
      <c r="AO14" s="109"/>
    </row>
    <row r="15" spans="2:41" ht="9.6"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8.95" customHeight="1">
      <c r="B16" s="274" t="s">
        <v>29</v>
      </c>
      <c r="C16" s="275"/>
      <c r="D16" s="280" t="s">
        <v>7</v>
      </c>
      <c r="E16" s="281"/>
      <c r="F16" s="281"/>
      <c r="G16" s="281"/>
      <c r="H16" s="281"/>
      <c r="I16" s="281"/>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5"/>
      <c r="AJ16" s="208"/>
      <c r="AK16" s="208"/>
      <c r="AL16" s="208"/>
      <c r="AM16" s="208"/>
      <c r="AN16" s="119"/>
      <c r="AO16" s="109"/>
    </row>
    <row r="17" spans="2:41" ht="18.95" customHeight="1">
      <c r="B17" s="276"/>
      <c r="C17" s="277"/>
      <c r="D17" s="286" t="s">
        <v>14</v>
      </c>
      <c r="E17" s="287"/>
      <c r="F17" s="287"/>
      <c r="G17" s="287"/>
      <c r="H17" s="287"/>
      <c r="I17" s="586"/>
      <c r="J17" s="128" t="s">
        <v>21</v>
      </c>
      <c r="K17" s="129"/>
      <c r="L17" s="289"/>
      <c r="M17" s="289"/>
      <c r="N17" s="209" t="s">
        <v>0</v>
      </c>
      <c r="O17" s="290"/>
      <c r="P17" s="290"/>
      <c r="Q17" s="209" t="s">
        <v>13</v>
      </c>
      <c r="R17" s="209" t="s">
        <v>26</v>
      </c>
      <c r="S17" s="129" t="s">
        <v>23</v>
      </c>
      <c r="T17" s="129"/>
      <c r="U17" s="289"/>
      <c r="V17" s="289"/>
      <c r="W17" s="209" t="s">
        <v>0</v>
      </c>
      <c r="X17" s="290"/>
      <c r="Y17" s="290"/>
      <c r="Z17" s="209" t="s">
        <v>13</v>
      </c>
      <c r="AA17" s="209" t="s">
        <v>26</v>
      </c>
      <c r="AB17" s="129" t="s">
        <v>22</v>
      </c>
      <c r="AC17" s="129"/>
      <c r="AD17" s="289"/>
      <c r="AE17" s="289"/>
      <c r="AF17" s="209" t="s">
        <v>0</v>
      </c>
      <c r="AG17" s="290"/>
      <c r="AH17" s="290"/>
      <c r="AI17" s="131" t="s">
        <v>13</v>
      </c>
      <c r="AJ17" s="109"/>
      <c r="AK17" s="132"/>
      <c r="AL17" s="109"/>
      <c r="AM17" s="109"/>
      <c r="AN17" s="109"/>
      <c r="AO17" s="109"/>
    </row>
    <row r="18" spans="2:41" ht="18.95" customHeight="1">
      <c r="B18" s="276"/>
      <c r="C18" s="277"/>
      <c r="D18" s="415" t="s">
        <v>172</v>
      </c>
      <c r="E18" s="416"/>
      <c r="F18" s="416"/>
      <c r="G18" s="416"/>
      <c r="H18" s="416"/>
      <c r="I18" s="587"/>
      <c r="J18" s="420"/>
      <c r="K18" s="418"/>
      <c r="L18" s="418"/>
      <c r="M18" s="418"/>
      <c r="N18" s="419"/>
      <c r="O18" s="420"/>
      <c r="P18" s="418"/>
      <c r="Q18" s="418"/>
      <c r="R18" s="418"/>
      <c r="S18" s="419"/>
      <c r="T18" s="420"/>
      <c r="U18" s="418"/>
      <c r="V18" s="418"/>
      <c r="W18" s="418"/>
      <c r="X18" s="419"/>
      <c r="Y18" s="420"/>
      <c r="Z18" s="418"/>
      <c r="AA18" s="418"/>
      <c r="AB18" s="418"/>
      <c r="AC18" s="419"/>
      <c r="AD18" s="420"/>
      <c r="AE18" s="418"/>
      <c r="AF18" s="418"/>
      <c r="AG18" s="418"/>
      <c r="AH18" s="418"/>
      <c r="AI18" s="428"/>
      <c r="AJ18" s="109"/>
      <c r="AK18" s="132"/>
      <c r="AL18" s="109"/>
      <c r="AM18" s="109"/>
      <c r="AN18" s="109"/>
      <c r="AO18" s="109"/>
    </row>
    <row r="19" spans="2:41" ht="18.95" customHeight="1">
      <c r="B19" s="276"/>
      <c r="C19" s="277"/>
      <c r="D19" s="415" t="s">
        <v>8</v>
      </c>
      <c r="E19" s="416"/>
      <c r="F19" s="416"/>
      <c r="G19" s="416"/>
      <c r="H19" s="416"/>
      <c r="I19" s="587"/>
      <c r="J19" s="431"/>
      <c r="K19" s="429"/>
      <c r="L19" s="429"/>
      <c r="M19" s="429"/>
      <c r="N19" s="430"/>
      <c r="O19" s="431"/>
      <c r="P19" s="429"/>
      <c r="Q19" s="429"/>
      <c r="R19" s="429"/>
      <c r="S19" s="430"/>
      <c r="T19" s="431"/>
      <c r="U19" s="429"/>
      <c r="V19" s="429"/>
      <c r="W19" s="429"/>
      <c r="X19" s="430"/>
      <c r="Y19" s="431"/>
      <c r="Z19" s="429"/>
      <c r="AA19" s="429"/>
      <c r="AB19" s="429"/>
      <c r="AC19" s="430"/>
      <c r="AD19" s="431"/>
      <c r="AE19" s="429"/>
      <c r="AF19" s="429"/>
      <c r="AG19" s="429"/>
      <c r="AH19" s="429"/>
      <c r="AI19" s="432"/>
      <c r="AJ19" s="109"/>
      <c r="AK19" s="109"/>
      <c r="AL19" s="109"/>
      <c r="AM19" s="109"/>
      <c r="AN19" s="109"/>
      <c r="AO19" s="109"/>
    </row>
    <row r="20" spans="2:41" ht="25.5" customHeight="1">
      <c r="B20" s="276"/>
      <c r="C20" s="277"/>
      <c r="D20" s="421" t="s">
        <v>186</v>
      </c>
      <c r="E20" s="422"/>
      <c r="F20" s="422"/>
      <c r="G20" s="422"/>
      <c r="H20" s="422"/>
      <c r="I20" s="588"/>
      <c r="J20" s="426"/>
      <c r="K20" s="424"/>
      <c r="L20" s="424"/>
      <c r="M20" s="424"/>
      <c r="N20" s="425"/>
      <c r="O20" s="426"/>
      <c r="P20" s="424"/>
      <c r="Q20" s="424"/>
      <c r="R20" s="424"/>
      <c r="S20" s="425"/>
      <c r="T20" s="426"/>
      <c r="U20" s="424"/>
      <c r="V20" s="424"/>
      <c r="W20" s="424"/>
      <c r="X20" s="425"/>
      <c r="Y20" s="426"/>
      <c r="Z20" s="424"/>
      <c r="AA20" s="424"/>
      <c r="AB20" s="424"/>
      <c r="AC20" s="425"/>
      <c r="AD20" s="426"/>
      <c r="AE20" s="424"/>
      <c r="AF20" s="424"/>
      <c r="AG20" s="424"/>
      <c r="AH20" s="424"/>
      <c r="AI20" s="427"/>
      <c r="AJ20" s="109"/>
      <c r="AK20" s="109"/>
      <c r="AL20" s="109"/>
      <c r="AM20" s="109"/>
      <c r="AN20" s="109"/>
      <c r="AO20" s="109"/>
    </row>
    <row r="21" spans="2:41" ht="20.100000000000001" customHeight="1" thickBot="1">
      <c r="B21" s="276"/>
      <c r="C21" s="277"/>
      <c r="D21" s="399" t="s">
        <v>187</v>
      </c>
      <c r="E21" s="400"/>
      <c r="F21" s="400"/>
      <c r="G21" s="400"/>
      <c r="H21" s="400"/>
      <c r="I21" s="575"/>
      <c r="J21" s="402"/>
      <c r="K21" s="402"/>
      <c r="L21" s="403"/>
      <c r="M21" s="403"/>
      <c r="N21" s="403"/>
      <c r="O21" s="403"/>
      <c r="P21" s="402"/>
      <c r="Q21" s="402"/>
      <c r="R21" s="402"/>
      <c r="S21" s="402"/>
      <c r="T21" s="402"/>
      <c r="U21" s="402"/>
      <c r="V21" s="402"/>
      <c r="W21" s="402"/>
      <c r="X21" s="402"/>
      <c r="Y21" s="402"/>
      <c r="Z21" s="402"/>
      <c r="AA21" s="402"/>
      <c r="AB21" s="402"/>
      <c r="AC21" s="402"/>
      <c r="AD21" s="402"/>
      <c r="AE21" s="402"/>
      <c r="AF21" s="402"/>
      <c r="AG21" s="402"/>
      <c r="AH21" s="402"/>
      <c r="AI21" s="404"/>
      <c r="AJ21" s="109"/>
      <c r="AK21" s="109"/>
      <c r="AL21" s="109"/>
      <c r="AM21" s="109"/>
      <c r="AN21" s="109"/>
      <c r="AO21" s="109"/>
    </row>
    <row r="22" spans="2:41" ht="18.95" customHeight="1" thickTop="1" thickBot="1">
      <c r="B22" s="276"/>
      <c r="C22" s="277"/>
      <c r="D22" s="576" t="s">
        <v>188</v>
      </c>
      <c r="E22" s="577"/>
      <c r="F22" s="577"/>
      <c r="G22" s="577"/>
      <c r="H22" s="577"/>
      <c r="I22" s="578"/>
      <c r="J22" s="153"/>
      <c r="K22" s="154"/>
      <c r="L22" s="579" t="s">
        <v>189</v>
      </c>
      <c r="M22" s="580"/>
      <c r="N22" s="580"/>
      <c r="O22" s="581"/>
      <c r="P22" s="582" t="s">
        <v>190</v>
      </c>
      <c r="Q22" s="582"/>
      <c r="R22" s="582"/>
      <c r="S22" s="583"/>
      <c r="T22" s="584" t="s">
        <v>191</v>
      </c>
      <c r="U22" s="582"/>
      <c r="V22" s="582"/>
      <c r="W22" s="583"/>
      <c r="X22" s="584" t="s">
        <v>192</v>
      </c>
      <c r="Y22" s="582"/>
      <c r="Z22" s="582"/>
      <c r="AA22" s="583"/>
      <c r="AB22" s="584" t="s">
        <v>193</v>
      </c>
      <c r="AC22" s="582"/>
      <c r="AD22" s="582"/>
      <c r="AE22" s="583"/>
      <c r="AF22" s="584" t="s">
        <v>194</v>
      </c>
      <c r="AG22" s="582"/>
      <c r="AH22" s="582"/>
      <c r="AI22" s="585"/>
      <c r="AJ22" s="133"/>
      <c r="AK22" s="133"/>
      <c r="AL22" s="133"/>
      <c r="AM22" s="133"/>
      <c r="AN22" s="133"/>
      <c r="AO22" s="109"/>
    </row>
    <row r="23" spans="2:41" ht="18.95" customHeight="1">
      <c r="B23" s="276"/>
      <c r="C23" s="277"/>
      <c r="D23" s="551" t="s">
        <v>195</v>
      </c>
      <c r="E23" s="135" t="s">
        <v>196</v>
      </c>
      <c r="F23" s="554" t="s">
        <v>197</v>
      </c>
      <c r="G23" s="554"/>
      <c r="H23" s="554"/>
      <c r="I23" s="554"/>
      <c r="J23" s="555"/>
      <c r="K23" s="555"/>
      <c r="L23" s="556"/>
      <c r="M23" s="557"/>
      <c r="N23" s="557"/>
      <c r="O23" s="558"/>
      <c r="P23" s="559"/>
      <c r="Q23" s="534"/>
      <c r="R23" s="534"/>
      <c r="S23" s="535"/>
      <c r="T23" s="533"/>
      <c r="U23" s="534"/>
      <c r="V23" s="534"/>
      <c r="W23" s="535"/>
      <c r="X23" s="533"/>
      <c r="Y23" s="534"/>
      <c r="Z23" s="534"/>
      <c r="AA23" s="535"/>
      <c r="AB23" s="533"/>
      <c r="AC23" s="534"/>
      <c r="AD23" s="534"/>
      <c r="AE23" s="535"/>
      <c r="AF23" s="533"/>
      <c r="AG23" s="534"/>
      <c r="AH23" s="534"/>
      <c r="AI23" s="542"/>
      <c r="AJ23" s="134"/>
      <c r="AK23" s="134"/>
      <c r="AL23" s="134"/>
      <c r="AM23" s="134"/>
      <c r="AN23" s="134"/>
      <c r="AO23" s="109"/>
    </row>
    <row r="24" spans="2:41" ht="18.95" customHeight="1">
      <c r="B24" s="276"/>
      <c r="C24" s="277"/>
      <c r="D24" s="552"/>
      <c r="E24" s="135"/>
      <c r="F24" s="545" t="s">
        <v>198</v>
      </c>
      <c r="G24" s="546"/>
      <c r="H24" s="546"/>
      <c r="I24" s="546"/>
      <c r="J24" s="546"/>
      <c r="K24" s="546"/>
      <c r="L24" s="547"/>
      <c r="M24" s="548"/>
      <c r="N24" s="548"/>
      <c r="O24" s="549"/>
      <c r="P24" s="560"/>
      <c r="Q24" s="537"/>
      <c r="R24" s="537"/>
      <c r="S24" s="538"/>
      <c r="T24" s="536"/>
      <c r="U24" s="537"/>
      <c r="V24" s="537"/>
      <c r="W24" s="538"/>
      <c r="X24" s="536"/>
      <c r="Y24" s="537"/>
      <c r="Z24" s="537"/>
      <c r="AA24" s="538"/>
      <c r="AB24" s="536"/>
      <c r="AC24" s="537"/>
      <c r="AD24" s="537"/>
      <c r="AE24" s="538"/>
      <c r="AF24" s="536"/>
      <c r="AG24" s="537"/>
      <c r="AH24" s="537"/>
      <c r="AI24" s="543"/>
      <c r="AJ24" s="134"/>
      <c r="AK24" s="134"/>
      <c r="AL24" s="134"/>
      <c r="AM24" s="134"/>
      <c r="AN24" s="134"/>
      <c r="AO24" s="109"/>
    </row>
    <row r="25" spans="2:41" ht="18.95" customHeight="1">
      <c r="B25" s="276"/>
      <c r="C25" s="277"/>
      <c r="D25" s="552"/>
      <c r="E25" s="135"/>
      <c r="F25" s="545" t="s">
        <v>199</v>
      </c>
      <c r="G25" s="546"/>
      <c r="H25" s="546"/>
      <c r="I25" s="546"/>
      <c r="J25" s="546"/>
      <c r="K25" s="546"/>
      <c r="L25" s="547"/>
      <c r="M25" s="548"/>
      <c r="N25" s="548"/>
      <c r="O25" s="549"/>
      <c r="P25" s="560"/>
      <c r="Q25" s="537"/>
      <c r="R25" s="537"/>
      <c r="S25" s="538"/>
      <c r="T25" s="536"/>
      <c r="U25" s="537"/>
      <c r="V25" s="537"/>
      <c r="W25" s="538"/>
      <c r="X25" s="536"/>
      <c r="Y25" s="537"/>
      <c r="Z25" s="537"/>
      <c r="AA25" s="538"/>
      <c r="AB25" s="536"/>
      <c r="AC25" s="537"/>
      <c r="AD25" s="537"/>
      <c r="AE25" s="538"/>
      <c r="AF25" s="536"/>
      <c r="AG25" s="537"/>
      <c r="AH25" s="537"/>
      <c r="AI25" s="543"/>
      <c r="AJ25" s="134"/>
      <c r="AK25" s="134"/>
      <c r="AL25" s="134"/>
      <c r="AM25" s="134"/>
      <c r="AN25" s="134"/>
      <c r="AO25" s="109"/>
    </row>
    <row r="26" spans="2:41" ht="18.95" customHeight="1">
      <c r="B26" s="276"/>
      <c r="C26" s="277"/>
      <c r="D26" s="552"/>
      <c r="E26" s="155"/>
      <c r="F26" s="545" t="s">
        <v>200</v>
      </c>
      <c r="G26" s="546"/>
      <c r="H26" s="546"/>
      <c r="I26" s="546"/>
      <c r="J26" s="546"/>
      <c r="K26" s="546"/>
      <c r="L26" s="547"/>
      <c r="M26" s="548"/>
      <c r="N26" s="548"/>
      <c r="O26" s="549"/>
      <c r="P26" s="560"/>
      <c r="Q26" s="537"/>
      <c r="R26" s="537"/>
      <c r="S26" s="538"/>
      <c r="T26" s="536"/>
      <c r="U26" s="537"/>
      <c r="V26" s="537"/>
      <c r="W26" s="538"/>
      <c r="X26" s="536"/>
      <c r="Y26" s="537"/>
      <c r="Z26" s="537"/>
      <c r="AA26" s="538"/>
      <c r="AB26" s="536"/>
      <c r="AC26" s="537"/>
      <c r="AD26" s="537"/>
      <c r="AE26" s="538"/>
      <c r="AF26" s="536"/>
      <c r="AG26" s="537"/>
      <c r="AH26" s="537"/>
      <c r="AI26" s="543"/>
      <c r="AJ26" s="134"/>
      <c r="AK26" s="134"/>
      <c r="AL26" s="134"/>
      <c r="AM26" s="134"/>
      <c r="AN26" s="134"/>
      <c r="AO26" s="109"/>
    </row>
    <row r="27" spans="2:41" ht="18.95" customHeight="1">
      <c r="B27" s="276"/>
      <c r="C27" s="277"/>
      <c r="D27" s="552"/>
      <c r="E27" s="136" t="s">
        <v>201</v>
      </c>
      <c r="F27" s="550" t="s">
        <v>202</v>
      </c>
      <c r="G27" s="550"/>
      <c r="H27" s="550"/>
      <c r="I27" s="550"/>
      <c r="J27" s="550"/>
      <c r="K27" s="550"/>
      <c r="L27" s="547"/>
      <c r="M27" s="548"/>
      <c r="N27" s="548"/>
      <c r="O27" s="549"/>
      <c r="P27" s="560"/>
      <c r="Q27" s="537"/>
      <c r="R27" s="537"/>
      <c r="S27" s="538"/>
      <c r="T27" s="536"/>
      <c r="U27" s="537"/>
      <c r="V27" s="537"/>
      <c r="W27" s="538"/>
      <c r="X27" s="536"/>
      <c r="Y27" s="537"/>
      <c r="Z27" s="537"/>
      <c r="AA27" s="538"/>
      <c r="AB27" s="536"/>
      <c r="AC27" s="537"/>
      <c r="AD27" s="537"/>
      <c r="AE27" s="538"/>
      <c r="AF27" s="536"/>
      <c r="AG27" s="537"/>
      <c r="AH27" s="537"/>
      <c r="AI27" s="543"/>
      <c r="AJ27" s="134"/>
      <c r="AK27" s="134"/>
      <c r="AL27" s="134"/>
      <c r="AM27" s="134"/>
      <c r="AN27" s="134"/>
      <c r="AO27" s="109"/>
    </row>
    <row r="28" spans="2:41" ht="18.95" customHeight="1">
      <c r="B28" s="276"/>
      <c r="C28" s="277"/>
      <c r="D28" s="552"/>
      <c r="E28" s="137" t="s">
        <v>203</v>
      </c>
      <c r="F28" s="562" t="s">
        <v>204</v>
      </c>
      <c r="G28" s="562"/>
      <c r="H28" s="562"/>
      <c r="I28" s="562"/>
      <c r="J28" s="562"/>
      <c r="K28" s="562"/>
      <c r="L28" s="563"/>
      <c r="M28" s="564"/>
      <c r="N28" s="564"/>
      <c r="O28" s="565"/>
      <c r="P28" s="561"/>
      <c r="Q28" s="540"/>
      <c r="R28" s="540"/>
      <c r="S28" s="541"/>
      <c r="T28" s="539"/>
      <c r="U28" s="540"/>
      <c r="V28" s="540"/>
      <c r="W28" s="541"/>
      <c r="X28" s="536"/>
      <c r="Y28" s="537"/>
      <c r="Z28" s="537"/>
      <c r="AA28" s="538"/>
      <c r="AB28" s="536"/>
      <c r="AC28" s="537"/>
      <c r="AD28" s="537"/>
      <c r="AE28" s="538"/>
      <c r="AF28" s="536"/>
      <c r="AG28" s="537"/>
      <c r="AH28" s="537"/>
      <c r="AI28" s="543"/>
      <c r="AJ28" s="134"/>
      <c r="AK28" s="134"/>
      <c r="AL28" s="134"/>
      <c r="AM28" s="134"/>
      <c r="AN28" s="134"/>
      <c r="AO28" s="109"/>
    </row>
    <row r="29" spans="2:41" ht="18.95" customHeight="1">
      <c r="B29" s="276"/>
      <c r="C29" s="277"/>
      <c r="D29" s="552"/>
      <c r="E29" s="138" t="s">
        <v>205</v>
      </c>
      <c r="F29" s="566" t="s">
        <v>206</v>
      </c>
      <c r="G29" s="566"/>
      <c r="H29" s="566"/>
      <c r="I29" s="566"/>
      <c r="J29" s="566"/>
      <c r="K29" s="566"/>
      <c r="L29" s="567"/>
      <c r="M29" s="568"/>
      <c r="N29" s="568"/>
      <c r="O29" s="569"/>
      <c r="P29" s="570"/>
      <c r="Q29" s="523"/>
      <c r="R29" s="523"/>
      <c r="S29" s="524"/>
      <c r="T29" s="539"/>
      <c r="U29" s="540"/>
      <c r="V29" s="540"/>
      <c r="W29" s="541"/>
      <c r="X29" s="539"/>
      <c r="Y29" s="540"/>
      <c r="Z29" s="540"/>
      <c r="AA29" s="541"/>
      <c r="AB29" s="539"/>
      <c r="AC29" s="540"/>
      <c r="AD29" s="540"/>
      <c r="AE29" s="541"/>
      <c r="AF29" s="539"/>
      <c r="AG29" s="540"/>
      <c r="AH29" s="540"/>
      <c r="AI29" s="544"/>
      <c r="AJ29" s="134"/>
      <c r="AK29" s="134"/>
      <c r="AL29" s="134"/>
      <c r="AM29" s="134"/>
      <c r="AN29" s="134"/>
      <c r="AO29" s="109"/>
    </row>
    <row r="30" spans="2:41" ht="18.95" customHeight="1">
      <c r="B30" s="276"/>
      <c r="C30" s="277"/>
      <c r="D30" s="552"/>
      <c r="E30" s="139" t="s">
        <v>207</v>
      </c>
      <c r="F30" s="571" t="s">
        <v>208</v>
      </c>
      <c r="G30" s="571"/>
      <c r="H30" s="571"/>
      <c r="I30" s="571"/>
      <c r="J30" s="571"/>
      <c r="K30" s="571"/>
      <c r="L30" s="570"/>
      <c r="M30" s="523"/>
      <c r="N30" s="523"/>
      <c r="O30" s="572"/>
      <c r="P30" s="573"/>
      <c r="Q30" s="573"/>
      <c r="R30" s="573"/>
      <c r="S30" s="574"/>
      <c r="T30" s="522"/>
      <c r="U30" s="523"/>
      <c r="V30" s="523"/>
      <c r="W30" s="524"/>
      <c r="X30" s="522"/>
      <c r="Y30" s="523"/>
      <c r="Z30" s="523"/>
      <c r="AA30" s="524"/>
      <c r="AB30" s="522"/>
      <c r="AC30" s="523"/>
      <c r="AD30" s="523"/>
      <c r="AE30" s="524"/>
      <c r="AF30" s="522"/>
      <c r="AG30" s="523"/>
      <c r="AH30" s="523"/>
      <c r="AI30" s="525"/>
      <c r="AJ30" s="134"/>
      <c r="AK30" s="134"/>
      <c r="AL30" s="134"/>
      <c r="AM30" s="134"/>
      <c r="AN30" s="134"/>
      <c r="AO30" s="109"/>
    </row>
    <row r="31" spans="2:41" ht="18.95" customHeight="1">
      <c r="B31" s="276"/>
      <c r="C31" s="277"/>
      <c r="D31" s="553"/>
      <c r="E31" s="526" t="s">
        <v>209</v>
      </c>
      <c r="F31" s="527"/>
      <c r="G31" s="527"/>
      <c r="H31" s="527"/>
      <c r="I31" s="527"/>
      <c r="J31" s="527"/>
      <c r="K31" s="527"/>
      <c r="L31" s="528">
        <f>IF(SUM(L23,L27,L28,L29,L30)=SUM(P31:AI31),SUM(P31:AI31),"縦計と横計の不一致")</f>
        <v>0</v>
      </c>
      <c r="M31" s="529"/>
      <c r="N31" s="529"/>
      <c r="O31" s="530"/>
      <c r="P31" s="529">
        <f>SUM(P23:S30)</f>
        <v>0</v>
      </c>
      <c r="Q31" s="529"/>
      <c r="R31" s="529"/>
      <c r="S31" s="531"/>
      <c r="T31" s="532">
        <f>SUM(T23:W30)</f>
        <v>0</v>
      </c>
      <c r="U31" s="529"/>
      <c r="V31" s="529"/>
      <c r="W31" s="531"/>
      <c r="X31" s="532">
        <f>SUM(X23:AA30)</f>
        <v>0</v>
      </c>
      <c r="Y31" s="529"/>
      <c r="Z31" s="529"/>
      <c r="AA31" s="531"/>
      <c r="AB31" s="532">
        <f>SUM(AB23:AE30)</f>
        <v>0</v>
      </c>
      <c r="AC31" s="529"/>
      <c r="AD31" s="529"/>
      <c r="AE31" s="531"/>
      <c r="AF31" s="532">
        <f>SUM(AF23:AI30)</f>
        <v>0</v>
      </c>
      <c r="AG31" s="529"/>
      <c r="AH31" s="529"/>
      <c r="AI31" s="531"/>
      <c r="AJ31" s="140"/>
      <c r="AK31" s="140"/>
      <c r="AL31" s="140"/>
      <c r="AM31" s="140"/>
      <c r="AN31" s="140"/>
      <c r="AO31" s="109"/>
    </row>
    <row r="32" spans="2:41" ht="18.95" customHeight="1">
      <c r="B32" s="276"/>
      <c r="C32" s="277"/>
      <c r="D32" s="156" t="s">
        <v>210</v>
      </c>
      <c r="E32" s="511" t="s">
        <v>211</v>
      </c>
      <c r="F32" s="511"/>
      <c r="G32" s="511"/>
      <c r="H32" s="511"/>
      <c r="I32" s="511"/>
      <c r="J32" s="511"/>
      <c r="K32" s="511"/>
      <c r="L32" s="512"/>
      <c r="M32" s="513"/>
      <c r="N32" s="513"/>
      <c r="O32" s="514"/>
      <c r="P32" s="518"/>
      <c r="Q32" s="519"/>
      <c r="R32" s="519"/>
      <c r="S32" s="519"/>
      <c r="T32" s="498"/>
      <c r="U32" s="498"/>
      <c r="V32" s="498"/>
      <c r="W32" s="498"/>
      <c r="X32" s="498"/>
      <c r="Y32" s="498"/>
      <c r="Z32" s="498"/>
      <c r="AA32" s="498"/>
      <c r="AB32" s="498"/>
      <c r="AC32" s="498"/>
      <c r="AD32" s="498"/>
      <c r="AE32" s="498"/>
      <c r="AF32" s="498"/>
      <c r="AG32" s="498"/>
      <c r="AH32" s="498"/>
      <c r="AI32" s="499"/>
      <c r="AJ32" s="134"/>
      <c r="AK32" s="134"/>
      <c r="AL32" s="134"/>
      <c r="AM32" s="134"/>
      <c r="AN32" s="134"/>
      <c r="AO32" s="109"/>
    </row>
    <row r="33" spans="2:41" ht="18.95" customHeight="1">
      <c r="B33" s="276"/>
      <c r="C33" s="277"/>
      <c r="D33" s="141" t="s">
        <v>17</v>
      </c>
      <c r="E33" s="502"/>
      <c r="F33" s="502"/>
      <c r="G33" s="502"/>
      <c r="H33" s="502"/>
      <c r="I33" s="502"/>
      <c r="J33" s="502"/>
      <c r="K33" s="142" t="s">
        <v>18</v>
      </c>
      <c r="L33" s="515"/>
      <c r="M33" s="516"/>
      <c r="N33" s="516"/>
      <c r="O33" s="517"/>
      <c r="P33" s="520"/>
      <c r="Q33" s="521"/>
      <c r="R33" s="521"/>
      <c r="S33" s="521"/>
      <c r="T33" s="500"/>
      <c r="U33" s="500"/>
      <c r="V33" s="500"/>
      <c r="W33" s="500"/>
      <c r="X33" s="500"/>
      <c r="Y33" s="500"/>
      <c r="Z33" s="500"/>
      <c r="AA33" s="500"/>
      <c r="AB33" s="500"/>
      <c r="AC33" s="500"/>
      <c r="AD33" s="500"/>
      <c r="AE33" s="500"/>
      <c r="AF33" s="500"/>
      <c r="AG33" s="500"/>
      <c r="AH33" s="500"/>
      <c r="AI33" s="501"/>
      <c r="AJ33" s="134"/>
      <c r="AK33" s="134"/>
      <c r="AL33" s="134"/>
      <c r="AM33" s="134"/>
      <c r="AN33" s="134"/>
      <c r="AO33" s="109"/>
    </row>
    <row r="34" spans="2:41" ht="18.95" customHeight="1" thickBot="1">
      <c r="B34" s="276"/>
      <c r="C34" s="277"/>
      <c r="D34" s="503" t="s">
        <v>212</v>
      </c>
      <c r="E34" s="504"/>
      <c r="F34" s="504"/>
      <c r="G34" s="504"/>
      <c r="H34" s="504"/>
      <c r="I34" s="504"/>
      <c r="J34" s="504"/>
      <c r="K34" s="504"/>
      <c r="L34" s="505">
        <f>IF(SUM(L31,L32)=SUM(P34:AI34),SUM(P34:AI34),"縦計と横計の不一致")</f>
        <v>0</v>
      </c>
      <c r="M34" s="506"/>
      <c r="N34" s="506"/>
      <c r="O34" s="507"/>
      <c r="P34" s="508">
        <f>P31</f>
        <v>0</v>
      </c>
      <c r="Q34" s="509"/>
      <c r="R34" s="509"/>
      <c r="S34" s="509"/>
      <c r="T34" s="509">
        <f>SUM(T31,T32)</f>
        <v>0</v>
      </c>
      <c r="U34" s="509"/>
      <c r="V34" s="509"/>
      <c r="W34" s="509"/>
      <c r="X34" s="509">
        <f>SUM(X31,X32)</f>
        <v>0</v>
      </c>
      <c r="Y34" s="509"/>
      <c r="Z34" s="509"/>
      <c r="AA34" s="509"/>
      <c r="AB34" s="509">
        <f>SUM(AB31,AB32)</f>
        <v>0</v>
      </c>
      <c r="AC34" s="509"/>
      <c r="AD34" s="509"/>
      <c r="AE34" s="509"/>
      <c r="AF34" s="509">
        <f>SUM(AF31,AF32)</f>
        <v>0</v>
      </c>
      <c r="AG34" s="509"/>
      <c r="AH34" s="509"/>
      <c r="AI34" s="510"/>
      <c r="AJ34" s="140"/>
      <c r="AK34" s="140"/>
      <c r="AL34" s="140"/>
      <c r="AM34" s="140"/>
      <c r="AN34" s="140"/>
      <c r="AO34" s="109"/>
    </row>
    <row r="35" spans="2:41" ht="18.95" customHeight="1" thickBot="1">
      <c r="B35" s="276"/>
      <c r="C35" s="277"/>
      <c r="D35" s="312" t="s">
        <v>213</v>
      </c>
      <c r="E35" s="313"/>
      <c r="F35" s="313"/>
      <c r="G35" s="313"/>
      <c r="H35" s="313"/>
      <c r="I35" s="314"/>
      <c r="J35" s="181"/>
      <c r="K35" s="182"/>
      <c r="L35" s="183"/>
      <c r="M35" s="184"/>
      <c r="N35" s="183"/>
      <c r="O35" s="183"/>
      <c r="P35" s="181" t="s">
        <v>10</v>
      </c>
      <c r="Q35" s="182"/>
      <c r="R35" s="182"/>
      <c r="S35" s="157"/>
      <c r="T35" s="159"/>
      <c r="U35" s="159"/>
      <c r="V35" s="159"/>
      <c r="W35" s="159"/>
      <c r="X35" s="159"/>
      <c r="Y35" s="160"/>
      <c r="Z35" s="160"/>
      <c r="AA35" s="317" t="s">
        <v>276</v>
      </c>
      <c r="AB35" s="317"/>
      <c r="AC35" s="317"/>
      <c r="AD35" s="317"/>
      <c r="AE35" s="317"/>
      <c r="AF35" s="317"/>
      <c r="AG35" s="317"/>
      <c r="AH35" s="159"/>
      <c r="AI35" s="201"/>
      <c r="AJ35" s="109"/>
      <c r="AK35" s="109"/>
      <c r="AL35" s="109"/>
      <c r="AM35" s="109"/>
      <c r="AN35" s="109"/>
      <c r="AO35" s="109"/>
    </row>
    <row r="36" spans="2:41" ht="18.95" customHeight="1">
      <c r="B36" s="276"/>
      <c r="C36" s="277"/>
      <c r="D36" s="337" t="s">
        <v>214</v>
      </c>
      <c r="E36" s="338"/>
      <c r="F36" s="338"/>
      <c r="G36" s="338"/>
      <c r="H36" s="338"/>
      <c r="I36" s="338"/>
      <c r="J36" s="184"/>
      <c r="K36" s="183"/>
      <c r="L36" s="183"/>
      <c r="M36" s="184"/>
      <c r="N36" s="183"/>
      <c r="O36" s="183"/>
      <c r="P36" s="184" t="s">
        <v>10</v>
      </c>
      <c r="Q36" s="183"/>
      <c r="R36" s="183"/>
      <c r="S36" s="158"/>
      <c r="T36" s="125"/>
      <c r="U36" s="125"/>
      <c r="V36" s="125"/>
      <c r="W36" s="125"/>
      <c r="X36" s="206"/>
      <c r="Y36" s="161"/>
      <c r="Z36" s="205"/>
      <c r="AA36" s="318"/>
      <c r="AB36" s="318"/>
      <c r="AC36" s="202"/>
      <c r="AD36" s="124"/>
      <c r="AE36" s="124"/>
      <c r="AF36" s="124"/>
      <c r="AG36" s="124"/>
      <c r="AH36" s="124"/>
      <c r="AI36" s="203"/>
      <c r="AJ36" s="109"/>
      <c r="AK36" s="109"/>
      <c r="AL36" s="109"/>
      <c r="AM36" s="109"/>
      <c r="AN36" s="109"/>
      <c r="AO36" s="109"/>
    </row>
    <row r="37" spans="2:41" ht="18.95" customHeight="1" thickBot="1">
      <c r="B37" s="276"/>
      <c r="C37" s="277"/>
      <c r="D37" s="309"/>
      <c r="E37" s="310"/>
      <c r="F37" s="310"/>
      <c r="G37" s="310"/>
      <c r="H37" s="310"/>
      <c r="I37" s="163" t="s">
        <v>24</v>
      </c>
      <c r="J37" s="319" t="s">
        <v>275</v>
      </c>
      <c r="K37" s="319"/>
      <c r="L37" s="319"/>
      <c r="M37" s="319"/>
      <c r="N37" s="316" t="s">
        <v>280</v>
      </c>
      <c r="O37" s="316"/>
      <c r="P37" s="316"/>
      <c r="Q37" s="316"/>
      <c r="R37" s="316"/>
      <c r="S37" s="316"/>
      <c r="T37" s="316"/>
      <c r="U37" s="320"/>
      <c r="V37" s="320"/>
      <c r="W37" s="204" t="s">
        <v>0</v>
      </c>
      <c r="X37" s="1"/>
      <c r="Y37" s="199"/>
      <c r="Z37" s="164"/>
      <c r="AA37" s="315"/>
      <c r="AB37" s="315"/>
      <c r="AC37" s="164" t="s">
        <v>0</v>
      </c>
      <c r="AD37" s="316" t="s">
        <v>278</v>
      </c>
      <c r="AE37" s="316"/>
      <c r="AF37" s="316"/>
      <c r="AG37" s="315"/>
      <c r="AH37" s="315"/>
      <c r="AI37" s="200" t="s">
        <v>226</v>
      </c>
      <c r="AJ37" s="109"/>
      <c r="AK37" s="109"/>
      <c r="AL37" s="109"/>
      <c r="AM37" s="109"/>
      <c r="AN37" s="109"/>
      <c r="AO37" s="109"/>
    </row>
    <row r="38" spans="2:41" ht="18.95" customHeight="1" thickBot="1">
      <c r="B38" s="276"/>
      <c r="C38" s="277"/>
      <c r="D38" s="244" t="s">
        <v>215</v>
      </c>
      <c r="E38" s="245"/>
      <c r="F38" s="245"/>
      <c r="G38" s="245"/>
      <c r="H38" s="245"/>
      <c r="I38" s="246"/>
      <c r="J38" s="184"/>
      <c r="K38" s="292" t="s">
        <v>175</v>
      </c>
      <c r="L38" s="292"/>
      <c r="M38" s="292"/>
      <c r="N38" s="150" t="s">
        <v>17</v>
      </c>
      <c r="O38" s="292" t="s">
        <v>27</v>
      </c>
      <c r="P38" s="311"/>
      <c r="Q38" s="311"/>
      <c r="R38" s="311"/>
      <c r="S38" s="311"/>
      <c r="T38" s="311"/>
      <c r="U38" s="311"/>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8.95" customHeight="1">
      <c r="B39" s="276"/>
      <c r="C39" s="277"/>
      <c r="D39" s="300" t="s">
        <v>36</v>
      </c>
      <c r="E39" s="301"/>
      <c r="F39" s="301"/>
      <c r="G39" s="301"/>
      <c r="H39" s="301"/>
      <c r="I39" s="301"/>
      <c r="J39" s="184"/>
      <c r="K39" s="292" t="s">
        <v>16</v>
      </c>
      <c r="L39" s="292"/>
      <c r="M39" s="292"/>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8.95" customHeight="1">
      <c r="B40" s="276"/>
      <c r="C40" s="277"/>
      <c r="D40" s="302"/>
      <c r="E40" s="303"/>
      <c r="F40" s="303"/>
      <c r="G40" s="303"/>
      <c r="H40" s="303"/>
      <c r="I40" s="306" t="s">
        <v>24</v>
      </c>
      <c r="J40" s="150" t="s">
        <v>55</v>
      </c>
      <c r="K40" s="291" t="s">
        <v>58</v>
      </c>
      <c r="L40" s="307"/>
      <c r="M40" s="307"/>
      <c r="N40" s="307"/>
      <c r="O40" s="307"/>
      <c r="P40" s="308"/>
      <c r="Q40" s="308"/>
      <c r="R40" s="158" t="s">
        <v>0</v>
      </c>
      <c r="S40" s="291"/>
      <c r="T40" s="291"/>
      <c r="U40" s="158" t="s">
        <v>1</v>
      </c>
      <c r="V40" s="165" t="s">
        <v>56</v>
      </c>
      <c r="AI40" s="166"/>
      <c r="AJ40" s="109"/>
      <c r="AK40" s="109"/>
      <c r="AL40" s="109"/>
      <c r="AM40" s="109"/>
      <c r="AN40" s="109"/>
      <c r="AO40" s="109"/>
    </row>
    <row r="41" spans="2:41" ht="18.95" customHeight="1" thickBot="1">
      <c r="B41" s="276"/>
      <c r="C41" s="277"/>
      <c r="D41" s="304"/>
      <c r="E41" s="305"/>
      <c r="F41" s="305"/>
      <c r="G41" s="305"/>
      <c r="H41" s="305"/>
      <c r="I41" s="293"/>
      <c r="J41" s="184"/>
      <c r="K41" s="292" t="s">
        <v>19</v>
      </c>
      <c r="L41" s="292"/>
      <c r="M41" s="292"/>
      <c r="N41" s="150" t="s">
        <v>17</v>
      </c>
      <c r="O41" s="184"/>
      <c r="P41" s="125" t="s">
        <v>20</v>
      </c>
      <c r="Q41" s="150"/>
      <c r="R41" s="150"/>
      <c r="S41" s="184"/>
      <c r="T41" s="125" t="s">
        <v>28</v>
      </c>
      <c r="U41" s="150"/>
      <c r="V41" s="165" t="s">
        <v>18</v>
      </c>
      <c r="W41" s="169" t="s">
        <v>55</v>
      </c>
      <c r="X41" s="291" t="s">
        <v>59</v>
      </c>
      <c r="Y41" s="293"/>
      <c r="Z41" s="293"/>
      <c r="AA41" s="293"/>
      <c r="AB41" s="294"/>
      <c r="AC41" s="294"/>
      <c r="AD41" s="294"/>
      <c r="AE41" s="294"/>
      <c r="AF41" s="170" t="s">
        <v>56</v>
      </c>
      <c r="AG41" s="150"/>
      <c r="AH41" s="150"/>
      <c r="AI41" s="166"/>
      <c r="AJ41" s="109"/>
      <c r="AK41" s="109"/>
      <c r="AL41" s="109"/>
      <c r="AM41" s="109"/>
      <c r="AN41" s="109"/>
      <c r="AO41" s="109"/>
    </row>
    <row r="42" spans="2:41" ht="18.95" customHeight="1" thickBot="1">
      <c r="B42" s="276"/>
      <c r="C42" s="277"/>
      <c r="D42" s="295" t="s">
        <v>216</v>
      </c>
      <c r="E42" s="296"/>
      <c r="F42" s="296"/>
      <c r="G42" s="296"/>
      <c r="H42" s="296"/>
      <c r="I42" s="297"/>
      <c r="J42" s="171" t="s">
        <v>46</v>
      </c>
      <c r="K42" s="171"/>
      <c r="L42" s="171"/>
      <c r="M42" s="171"/>
      <c r="N42" s="171"/>
      <c r="O42" s="171"/>
      <c r="P42" s="298"/>
      <c r="Q42" s="298"/>
      <c r="R42" s="171" t="s">
        <v>0</v>
      </c>
      <c r="S42" s="171"/>
      <c r="T42" s="171" t="s">
        <v>40</v>
      </c>
      <c r="U42" s="171"/>
      <c r="V42" s="171"/>
      <c r="W42" s="299"/>
      <c r="X42" s="299"/>
      <c r="Y42" s="299"/>
      <c r="Z42" s="171" t="s">
        <v>41</v>
      </c>
      <c r="AA42" s="171"/>
      <c r="AB42" s="171"/>
      <c r="AC42" s="171"/>
      <c r="AD42" s="171"/>
      <c r="AE42" s="171"/>
      <c r="AF42" s="171"/>
      <c r="AG42" s="171"/>
      <c r="AH42" s="171"/>
      <c r="AI42" s="172"/>
      <c r="AJ42" s="109"/>
      <c r="AK42" s="109"/>
      <c r="AL42" s="109"/>
      <c r="AM42" s="109"/>
      <c r="AN42" s="109"/>
      <c r="AO42" s="109"/>
    </row>
    <row r="43" spans="2:41" ht="18.95" customHeight="1" thickBot="1">
      <c r="B43" s="278"/>
      <c r="C43" s="279"/>
      <c r="D43" s="173"/>
      <c r="E43" s="174" t="s">
        <v>42</v>
      </c>
      <c r="F43" s="174"/>
      <c r="G43" s="174"/>
      <c r="H43" s="174"/>
      <c r="I43" s="174"/>
      <c r="J43" s="126" t="s">
        <v>43</v>
      </c>
      <c r="K43" s="126"/>
      <c r="L43" s="126"/>
      <c r="M43" s="126"/>
      <c r="N43" s="126"/>
      <c r="O43" s="126"/>
      <c r="P43" s="253"/>
      <c r="Q43" s="253"/>
      <c r="R43" s="175" t="s">
        <v>0</v>
      </c>
      <c r="S43" s="175"/>
      <c r="T43" s="175" t="s">
        <v>40</v>
      </c>
      <c r="U43" s="175"/>
      <c r="V43" s="175"/>
      <c r="W43" s="254"/>
      <c r="X43" s="254"/>
      <c r="Y43" s="254"/>
      <c r="Z43" s="175" t="s">
        <v>41</v>
      </c>
      <c r="AA43" s="175"/>
      <c r="AB43" s="175"/>
      <c r="AC43" s="175"/>
      <c r="AD43" s="175"/>
      <c r="AE43" s="175"/>
      <c r="AF43" s="175"/>
      <c r="AG43" s="175"/>
      <c r="AH43" s="175"/>
      <c r="AI43" s="176"/>
      <c r="AJ43" s="109"/>
      <c r="AK43" s="109"/>
      <c r="AL43" s="109"/>
      <c r="AM43" s="109"/>
      <c r="AN43" s="109"/>
      <c r="AO43" s="109"/>
    </row>
    <row r="44" spans="2:41" ht="20.100000000000001" customHeight="1" thickBot="1">
      <c r="B44" s="244" t="s">
        <v>217</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6"/>
      <c r="AA44" s="255" t="s">
        <v>218</v>
      </c>
      <c r="AB44" s="255"/>
      <c r="AC44" s="255"/>
      <c r="AD44" s="255"/>
      <c r="AE44" s="255"/>
      <c r="AF44" s="255"/>
      <c r="AG44" s="255"/>
      <c r="AH44" s="255"/>
      <c r="AI44" s="255"/>
      <c r="AJ44" s="109"/>
      <c r="AK44" s="109"/>
      <c r="AL44" s="109"/>
      <c r="AM44" s="109"/>
      <c r="AN44" s="109"/>
      <c r="AO44" s="109"/>
    </row>
    <row r="45" spans="2:41" ht="20.100000000000001" customHeight="1">
      <c r="B45" s="256"/>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8"/>
      <c r="AA45" s="256"/>
      <c r="AB45" s="257"/>
      <c r="AC45" s="257"/>
      <c r="AD45" s="257"/>
      <c r="AE45" s="257"/>
      <c r="AF45" s="257"/>
      <c r="AG45" s="257"/>
      <c r="AH45" s="257"/>
      <c r="AI45" s="258"/>
      <c r="AJ45" s="109"/>
      <c r="AK45" s="109"/>
      <c r="AL45" s="109"/>
      <c r="AM45" s="109"/>
      <c r="AN45" s="109"/>
      <c r="AO45" s="109"/>
    </row>
    <row r="46" spans="2:41" ht="20.100000000000001" customHeight="1">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1"/>
      <c r="AA46" s="259"/>
      <c r="AB46" s="260"/>
      <c r="AC46" s="260"/>
      <c r="AD46" s="260"/>
      <c r="AE46" s="260"/>
      <c r="AF46" s="260"/>
      <c r="AG46" s="260"/>
      <c r="AH46" s="260"/>
      <c r="AI46" s="261"/>
      <c r="AJ46" s="109"/>
      <c r="AK46" s="109"/>
      <c r="AL46" s="109"/>
      <c r="AM46" s="109"/>
      <c r="AN46" s="109"/>
      <c r="AO46" s="109"/>
    </row>
    <row r="47" spans="2:41" ht="20.100000000000001" customHeight="1">
      <c r="B47" s="259"/>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1"/>
      <c r="AA47" s="259"/>
      <c r="AB47" s="260"/>
      <c r="AC47" s="260"/>
      <c r="AD47" s="260"/>
      <c r="AE47" s="260"/>
      <c r="AF47" s="260"/>
      <c r="AG47" s="260"/>
      <c r="AH47" s="260"/>
      <c r="AI47" s="261"/>
      <c r="AJ47" s="109"/>
      <c r="AK47" s="109"/>
      <c r="AL47" s="109"/>
      <c r="AM47" s="109"/>
      <c r="AN47" s="109"/>
      <c r="AO47" s="109"/>
    </row>
    <row r="48" spans="2:41" s="124" customFormat="1" ht="20.100000000000001" customHeight="1">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1"/>
      <c r="AA48" s="259"/>
      <c r="AB48" s="260"/>
      <c r="AC48" s="260"/>
      <c r="AD48" s="260"/>
      <c r="AE48" s="260"/>
      <c r="AF48" s="260"/>
      <c r="AG48" s="260"/>
      <c r="AH48" s="260"/>
      <c r="AI48" s="261"/>
      <c r="AJ48" s="123"/>
      <c r="AK48" s="123"/>
      <c r="AL48" s="123"/>
      <c r="AM48" s="123"/>
      <c r="AN48" s="123"/>
      <c r="AO48" s="123"/>
    </row>
    <row r="49" spans="2:41" ht="20.100000000000001" customHeight="1">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1"/>
      <c r="AA49" s="259"/>
      <c r="AB49" s="260"/>
      <c r="AC49" s="260"/>
      <c r="AD49" s="260"/>
      <c r="AE49" s="260"/>
      <c r="AF49" s="260"/>
      <c r="AG49" s="260"/>
      <c r="AH49" s="260"/>
      <c r="AI49" s="261"/>
      <c r="AJ49" s="111"/>
      <c r="AK49" s="109"/>
      <c r="AL49" s="109"/>
      <c r="AN49" s="109"/>
      <c r="AO49" s="109"/>
    </row>
    <row r="50" spans="2:41" ht="20.100000000000001" customHeight="1">
      <c r="B50" s="259"/>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1"/>
      <c r="AA50" s="269"/>
      <c r="AB50" s="270"/>
      <c r="AC50" s="270"/>
      <c r="AD50" s="270"/>
      <c r="AE50" s="270"/>
      <c r="AF50" s="270"/>
      <c r="AG50" s="270"/>
      <c r="AH50" s="270"/>
      <c r="AI50" s="271"/>
      <c r="AJ50" s="111"/>
      <c r="AK50" s="109"/>
      <c r="AL50" s="109"/>
      <c r="AN50" s="109"/>
      <c r="AO50" s="109"/>
    </row>
    <row r="51" spans="2:41" ht="20.100000000000001" customHeight="1" thickBot="1">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c r="AA51" s="265" t="s">
        <v>44</v>
      </c>
      <c r="AB51" s="266"/>
      <c r="AC51" s="266"/>
      <c r="AD51" s="267"/>
      <c r="AE51" s="267"/>
      <c r="AF51" s="267"/>
      <c r="AG51" s="267"/>
      <c r="AH51" s="267"/>
      <c r="AI51" s="268"/>
      <c r="AJ51" s="111"/>
      <c r="AK51" s="109"/>
      <c r="AL51" s="109"/>
      <c r="AN51" s="109"/>
      <c r="AO51" s="109"/>
    </row>
    <row r="52" spans="2:41" ht="20.100000000000001" customHeight="1" thickBot="1">
      <c r="B52" s="244" t="s">
        <v>219</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6"/>
      <c r="AA52" s="247" t="s">
        <v>220</v>
      </c>
      <c r="AB52" s="248"/>
      <c r="AC52" s="248"/>
      <c r="AD52" s="249"/>
      <c r="AE52" s="249"/>
      <c r="AF52" s="249"/>
      <c r="AG52" s="249"/>
      <c r="AH52" s="249"/>
      <c r="AI52" s="250"/>
      <c r="AJ52" s="111"/>
      <c r="AK52" s="109"/>
      <c r="AL52" s="109"/>
      <c r="AN52" s="109"/>
      <c r="AO52" s="109"/>
    </row>
    <row r="53" spans="2:41" ht="20.100000000000001" customHeight="1">
      <c r="B53" s="251" t="s">
        <v>9</v>
      </c>
      <c r="C53" s="252"/>
      <c r="D53" s="252"/>
      <c r="E53" s="272" t="s">
        <v>224</v>
      </c>
      <c r="F53" s="273"/>
      <c r="G53" s="190" t="s">
        <v>223</v>
      </c>
      <c r="H53" s="188"/>
      <c r="I53" s="273"/>
      <c r="J53" s="273"/>
      <c r="K53" s="189" t="s">
        <v>225</v>
      </c>
      <c r="L53" s="454"/>
      <c r="M53" s="455"/>
      <c r="N53" s="455"/>
      <c r="O53" s="455"/>
      <c r="P53" s="455"/>
      <c r="Q53" s="455"/>
      <c r="R53" s="455"/>
      <c r="S53" s="455"/>
      <c r="T53" s="455"/>
      <c r="U53" s="455"/>
      <c r="V53" s="455"/>
      <c r="W53" s="455"/>
      <c r="X53" s="455"/>
      <c r="Y53" s="455"/>
      <c r="Z53" s="456"/>
      <c r="AA53" s="247" t="s">
        <v>53</v>
      </c>
      <c r="AB53" s="248"/>
      <c r="AC53" s="248"/>
      <c r="AD53" s="187"/>
      <c r="AE53" s="193" t="s">
        <v>222</v>
      </c>
      <c r="AF53" s="186"/>
      <c r="AG53" s="186"/>
      <c r="AH53" s="191"/>
      <c r="AI53" s="192" t="s">
        <v>226</v>
      </c>
      <c r="AJ53" s="112"/>
      <c r="AK53" s="109"/>
      <c r="AL53" s="109"/>
      <c r="AN53" s="109"/>
      <c r="AO53" s="109"/>
    </row>
    <row r="54" spans="2:41" ht="20.100000000000001" customHeight="1" thickBot="1">
      <c r="B54" s="225" t="s">
        <v>11</v>
      </c>
      <c r="C54" s="226"/>
      <c r="D54" s="226"/>
      <c r="E54" s="227"/>
      <c r="F54" s="228"/>
      <c r="G54" s="228"/>
      <c r="H54" s="228"/>
      <c r="I54" s="228"/>
      <c r="J54" s="228"/>
      <c r="K54" s="229"/>
      <c r="L54" s="457"/>
      <c r="M54" s="458"/>
      <c r="N54" s="458"/>
      <c r="O54" s="458"/>
      <c r="P54" s="458"/>
      <c r="Q54" s="458"/>
      <c r="R54" s="458"/>
      <c r="S54" s="458"/>
      <c r="T54" s="458"/>
      <c r="U54" s="458"/>
      <c r="V54" s="458"/>
      <c r="W54" s="458"/>
      <c r="X54" s="458"/>
      <c r="Y54" s="458"/>
      <c r="Z54" s="459"/>
      <c r="AA54" s="230" t="s">
        <v>221</v>
      </c>
      <c r="AB54" s="231"/>
      <c r="AC54" s="231"/>
      <c r="AD54" s="232"/>
      <c r="AE54" s="232"/>
      <c r="AF54" s="232"/>
      <c r="AG54" s="232"/>
      <c r="AH54" s="232"/>
      <c r="AI54" s="233"/>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5.95" customHeight="1">
      <c r="B56" s="234" t="s">
        <v>12</v>
      </c>
      <c r="C56" s="235"/>
      <c r="D56" s="194"/>
      <c r="E56" s="240" t="s">
        <v>50</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112"/>
      <c r="AK56" s="109"/>
      <c r="AL56" s="109"/>
      <c r="AM56" s="109"/>
      <c r="AN56" s="109"/>
      <c r="AO56" s="109"/>
    </row>
    <row r="57" spans="2:41" ht="15.95" customHeight="1">
      <c r="B57" s="236"/>
      <c r="C57" s="237"/>
      <c r="D57" s="195"/>
      <c r="E57" s="221" t="s">
        <v>51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2"/>
      <c r="AJ57" s="109"/>
      <c r="AK57" s="109"/>
      <c r="AL57" s="109"/>
      <c r="AM57" s="109"/>
      <c r="AN57" s="109"/>
      <c r="AO57" s="109"/>
    </row>
    <row r="58" spans="2:41" ht="15.95" customHeight="1">
      <c r="B58" s="236"/>
      <c r="C58" s="237"/>
      <c r="D58" s="184"/>
      <c r="E58" s="221" t="s">
        <v>52</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2"/>
      <c r="AJ58" s="111"/>
      <c r="AK58" s="109"/>
      <c r="AM58" s="109"/>
      <c r="AN58" s="109"/>
      <c r="AO58" s="109"/>
    </row>
    <row r="59" spans="2:41" ht="15.95" customHeight="1">
      <c r="B59" s="236"/>
      <c r="C59" s="237"/>
      <c r="D59" s="195"/>
      <c r="E59" s="221" t="s">
        <v>35</v>
      </c>
      <c r="F59" s="221"/>
      <c r="G59" s="221"/>
      <c r="H59" s="221"/>
      <c r="I59" s="221"/>
      <c r="J59" s="221"/>
      <c r="K59" s="221"/>
      <c r="L59" s="221"/>
      <c r="M59" s="221"/>
      <c r="N59" s="221"/>
      <c r="O59" s="221"/>
      <c r="P59" s="221"/>
      <c r="Q59" s="221"/>
      <c r="R59" s="221"/>
      <c r="S59" s="221"/>
      <c r="T59" s="221"/>
      <c r="U59" s="184"/>
      <c r="V59" s="242" t="s">
        <v>173</v>
      </c>
      <c r="W59" s="242"/>
      <c r="X59" s="242"/>
      <c r="Y59" s="242"/>
      <c r="Z59" s="242"/>
      <c r="AA59" s="242"/>
      <c r="AB59" s="242"/>
      <c r="AC59" s="242"/>
      <c r="AD59" s="242"/>
      <c r="AE59" s="242"/>
      <c r="AF59" s="242"/>
      <c r="AG59" s="242"/>
      <c r="AH59" s="242"/>
      <c r="AI59" s="243"/>
      <c r="AJ59" s="112"/>
      <c r="AK59" s="109"/>
      <c r="AM59" s="109"/>
      <c r="AN59" s="109"/>
      <c r="AO59" s="109"/>
    </row>
    <row r="60" spans="2:41" ht="15.95" customHeight="1">
      <c r="B60" s="236"/>
      <c r="C60" s="237"/>
      <c r="D60" s="195"/>
      <c r="E60" s="221" t="s">
        <v>176</v>
      </c>
      <c r="F60" s="221"/>
      <c r="G60" s="221"/>
      <c r="H60" s="221"/>
      <c r="I60" s="221"/>
      <c r="J60" s="221"/>
      <c r="K60" s="221"/>
      <c r="L60" s="221"/>
      <c r="M60" s="221"/>
      <c r="N60" s="221"/>
      <c r="O60" s="221"/>
      <c r="P60" s="221"/>
      <c r="Q60" s="221"/>
      <c r="R60" s="221"/>
      <c r="S60" s="221"/>
      <c r="T60" s="221"/>
      <c r="U60" s="184"/>
      <c r="V60" s="221" t="s">
        <v>49</v>
      </c>
      <c r="W60" s="221"/>
      <c r="X60" s="221"/>
      <c r="Y60" s="221"/>
      <c r="Z60" s="221"/>
      <c r="AA60" s="221"/>
      <c r="AB60" s="221"/>
      <c r="AC60" s="221"/>
      <c r="AD60" s="221"/>
      <c r="AE60" s="221"/>
      <c r="AF60" s="221"/>
      <c r="AG60" s="221"/>
      <c r="AH60" s="221"/>
      <c r="AI60" s="222"/>
      <c r="AJ60" s="112"/>
      <c r="AK60" s="109"/>
      <c r="AM60" s="109"/>
      <c r="AN60" s="109"/>
      <c r="AO60" s="109"/>
    </row>
    <row r="61" spans="2:41" ht="15.95" customHeight="1" thickBot="1">
      <c r="B61" s="238"/>
      <c r="C61" s="239"/>
      <c r="D61" s="196"/>
      <c r="E61" s="223" t="s">
        <v>48</v>
      </c>
      <c r="F61" s="223"/>
      <c r="G61" s="223"/>
      <c r="H61" s="223"/>
      <c r="I61" s="223"/>
      <c r="J61" s="223"/>
      <c r="K61" s="223"/>
      <c r="L61" s="223"/>
      <c r="M61" s="223"/>
      <c r="N61" s="223"/>
      <c r="O61" s="223"/>
      <c r="P61" s="223"/>
      <c r="Q61" s="223"/>
      <c r="R61" s="223"/>
      <c r="S61" s="223"/>
      <c r="T61" s="223"/>
      <c r="U61" s="197"/>
      <c r="V61" s="223" t="s">
        <v>174</v>
      </c>
      <c r="W61" s="223"/>
      <c r="X61" s="223"/>
      <c r="Y61" s="223"/>
      <c r="Z61" s="223"/>
      <c r="AA61" s="223"/>
      <c r="AB61" s="223"/>
      <c r="AC61" s="223"/>
      <c r="AD61" s="223"/>
      <c r="AE61" s="223"/>
      <c r="AF61" s="223"/>
      <c r="AG61" s="223"/>
      <c r="AH61" s="223"/>
      <c r="AI61" s="224"/>
      <c r="AJ61" s="112"/>
      <c r="AK61" s="109"/>
      <c r="AM61" s="109"/>
      <c r="AN61" s="109"/>
      <c r="AO61" s="109"/>
    </row>
    <row r="62" spans="2:41" ht="5.0999999999999996"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00000000000001" customHeight="1">
      <c r="AI68" s="124"/>
      <c r="AJ68" s="111"/>
      <c r="AK68" s="109"/>
      <c r="AL68" s="109"/>
      <c r="AN68" s="109"/>
      <c r="AO68" s="109"/>
    </row>
    <row r="69" spans="35:41" ht="20.100000000000001" customHeight="1">
      <c r="AI69" s="124"/>
      <c r="AJ69" s="112"/>
      <c r="AK69" s="109"/>
      <c r="AL69" s="109"/>
      <c r="AN69" s="109"/>
      <c r="AO69" s="109"/>
    </row>
    <row r="70" spans="35:41" ht="20.100000000000001" customHeight="1">
      <c r="AI70" s="124"/>
      <c r="AJ70" s="112"/>
      <c r="AK70" s="109"/>
      <c r="AL70" s="109"/>
      <c r="AN70" s="109"/>
      <c r="AO70" s="109"/>
    </row>
    <row r="71" spans="35:41" ht="20.100000000000001" customHeight="1">
      <c r="AI71" s="124"/>
      <c r="AJ71" s="109"/>
      <c r="AK71" s="109"/>
      <c r="AL71" s="109"/>
      <c r="AM71" s="109"/>
      <c r="AN71" s="109"/>
      <c r="AO71" s="109"/>
    </row>
    <row r="72" spans="35:41" ht="20.100000000000001" customHeight="1">
      <c r="AI72" s="124"/>
      <c r="AJ72" s="109"/>
      <c r="AM72" s="109"/>
      <c r="AN72" s="109"/>
      <c r="AO72" s="109"/>
    </row>
    <row r="73" spans="35:41" ht="20.100000000000001" customHeight="1">
      <c r="AI73" s="124"/>
      <c r="AJ73" s="111"/>
      <c r="AK73" s="109"/>
      <c r="AL73" s="111"/>
      <c r="AM73" s="109"/>
      <c r="AN73" s="109"/>
      <c r="AO73" s="109"/>
    </row>
    <row r="74" spans="35:41" ht="20.100000000000001" customHeight="1">
      <c r="AJ74" s="112"/>
      <c r="AK74" s="109"/>
      <c r="AL74" s="112"/>
      <c r="AM74" s="109"/>
      <c r="AN74" s="109"/>
      <c r="AO74" s="109"/>
    </row>
    <row r="75" spans="35:41" ht="20.100000000000001" customHeight="1">
      <c r="AJ75" s="112"/>
      <c r="AK75" s="109"/>
      <c r="AL75" s="112"/>
      <c r="AM75" s="109"/>
      <c r="AN75" s="109"/>
      <c r="AO75" s="109"/>
    </row>
    <row r="76" spans="35:41" ht="20.100000000000001" customHeight="1">
      <c r="AJ76" s="112"/>
      <c r="AK76" s="109"/>
      <c r="AL76" s="109"/>
      <c r="AM76" s="109"/>
      <c r="AN76" s="109"/>
      <c r="AO76" s="109"/>
    </row>
    <row r="81" spans="36:41" ht="20.100000000000001" customHeight="1">
      <c r="AJ81" s="109"/>
      <c r="AK81" s="109"/>
      <c r="AL81" s="109"/>
      <c r="AM81" s="109"/>
      <c r="AN81" s="109"/>
      <c r="AO81" s="109"/>
    </row>
    <row r="82" spans="36:41" ht="20.100000000000001" customHeight="1">
      <c r="AJ82" s="109"/>
      <c r="AK82" s="109"/>
      <c r="AL82" s="109"/>
      <c r="AM82" s="109"/>
      <c r="AN82" s="109"/>
      <c r="AO82" s="109"/>
    </row>
    <row r="83" spans="36:41" ht="20.100000000000001" customHeight="1">
      <c r="AJ83" s="111"/>
      <c r="AK83" s="109"/>
      <c r="AM83" s="109"/>
      <c r="AN83" s="109"/>
      <c r="AO83" s="109"/>
    </row>
    <row r="84" spans="36:41" ht="20.100000000000001" customHeight="1">
      <c r="AJ84" s="112"/>
      <c r="AK84" s="109"/>
      <c r="AM84" s="109"/>
      <c r="AN84" s="109"/>
      <c r="AO84" s="109"/>
    </row>
    <row r="85" spans="36:41" ht="20.100000000000001" customHeight="1">
      <c r="AJ85" s="112"/>
      <c r="AK85" s="109"/>
      <c r="AM85" s="109"/>
      <c r="AN85" s="109"/>
      <c r="AO85" s="109"/>
    </row>
    <row r="86" spans="36:41" ht="20.100000000000001" customHeight="1">
      <c r="AJ86" s="109"/>
      <c r="AK86" s="109"/>
      <c r="AL86" s="109"/>
      <c r="AM86" s="109"/>
      <c r="AN86" s="109"/>
      <c r="AO86" s="109"/>
    </row>
    <row r="89" spans="36:41" ht="20.100000000000001" customHeight="1">
      <c r="AJ89" s="109"/>
      <c r="AK89" s="109"/>
      <c r="AL89" s="109"/>
      <c r="AM89" s="109"/>
      <c r="AN89" s="109"/>
      <c r="AO89" s="109"/>
    </row>
    <row r="90" spans="36:41" ht="20.100000000000001" customHeight="1">
      <c r="AJ90" s="109"/>
      <c r="AK90" s="109"/>
      <c r="AL90" s="109"/>
      <c r="AM90" s="109"/>
      <c r="AN90" s="109"/>
      <c r="AO90" s="109"/>
    </row>
    <row r="91" spans="36:41" ht="20.100000000000001" customHeight="1">
      <c r="AJ91" s="109"/>
      <c r="AK91" s="109"/>
      <c r="AL91" s="109"/>
      <c r="AM91" s="109"/>
      <c r="AN91" s="109"/>
      <c r="AO91" s="109"/>
    </row>
    <row r="92" spans="36:41" ht="20.100000000000001" customHeight="1">
      <c r="AJ92" s="109"/>
      <c r="AK92" s="109"/>
      <c r="AL92" s="109"/>
      <c r="AM92" s="109"/>
      <c r="AN92" s="109"/>
      <c r="AO92" s="109"/>
    </row>
    <row r="93" spans="36:41" ht="20.100000000000001" customHeight="1">
      <c r="AJ93" s="109"/>
      <c r="AK93" s="109"/>
      <c r="AL93" s="109"/>
      <c r="AM93" s="109"/>
      <c r="AN93" s="109"/>
      <c r="AO93" s="109"/>
    </row>
    <row r="94" spans="36:41" ht="20.100000000000001" customHeight="1">
      <c r="AJ94" s="109"/>
      <c r="AK94" s="109"/>
      <c r="AL94" s="109"/>
      <c r="AM94" s="109"/>
      <c r="AN94" s="109"/>
      <c r="AO94" s="109"/>
    </row>
    <row r="95" spans="36:41" ht="20.100000000000001" customHeight="1">
      <c r="AJ95" s="109"/>
      <c r="AK95" s="109"/>
      <c r="AL95" s="109"/>
      <c r="AM95" s="109"/>
      <c r="AN95" s="109"/>
      <c r="AO95" s="109"/>
    </row>
    <row r="96" spans="36:41" ht="20.100000000000001" customHeight="1">
      <c r="AJ96" s="109"/>
      <c r="AK96" s="109"/>
      <c r="AL96" s="109"/>
      <c r="AM96" s="109"/>
      <c r="AN96" s="109"/>
      <c r="AO96" s="109"/>
    </row>
    <row r="97" spans="36:41" ht="20.100000000000001" customHeight="1">
      <c r="AJ97" s="109"/>
      <c r="AK97" s="109"/>
      <c r="AL97" s="109"/>
      <c r="AM97" s="109"/>
      <c r="AN97" s="109"/>
      <c r="AO97" s="109"/>
    </row>
    <row r="98" spans="36:41" ht="20.100000000000001" customHeight="1">
      <c r="AJ98" s="109"/>
      <c r="AK98" s="109"/>
      <c r="AL98" s="109"/>
      <c r="AM98" s="109"/>
      <c r="AN98" s="109"/>
      <c r="AO98" s="109"/>
    </row>
    <row r="99" spans="36:41" ht="20.100000000000001" customHeight="1">
      <c r="AJ99" s="109"/>
      <c r="AK99" s="109"/>
      <c r="AL99" s="109"/>
      <c r="AM99" s="109"/>
      <c r="AN99" s="109"/>
      <c r="AO99" s="109"/>
    </row>
    <row r="100" spans="36:41" ht="20.100000000000001" customHeight="1">
      <c r="AJ100" s="109"/>
      <c r="AK100" s="109"/>
      <c r="AL100" s="109"/>
      <c r="AM100" s="109"/>
      <c r="AN100" s="109"/>
      <c r="AO100" s="109"/>
    </row>
    <row r="101" spans="36:41" ht="20.100000000000001" customHeight="1">
      <c r="AJ101" s="109"/>
      <c r="AK101" s="109"/>
      <c r="AL101" s="109"/>
      <c r="AM101" s="109"/>
      <c r="AN101" s="109"/>
      <c r="AO101" s="109"/>
    </row>
    <row r="102" spans="36:41" ht="20.100000000000001" customHeight="1">
      <c r="AJ102" s="109"/>
      <c r="AK102" s="109"/>
      <c r="AL102" s="109"/>
      <c r="AM102" s="109"/>
      <c r="AN102" s="109"/>
      <c r="AO102" s="109"/>
    </row>
    <row r="103" spans="36:41" ht="20.100000000000001" customHeight="1">
      <c r="AJ103" s="109"/>
      <c r="AK103" s="109"/>
      <c r="AL103" s="109"/>
      <c r="AM103" s="109"/>
      <c r="AN103" s="109"/>
      <c r="AO103" s="109"/>
    </row>
    <row r="104" spans="36:41" ht="20.100000000000001" customHeight="1">
      <c r="AJ104" s="109"/>
      <c r="AK104" s="109"/>
      <c r="AL104" s="109"/>
      <c r="AM104" s="109"/>
      <c r="AN104" s="109"/>
      <c r="AO104" s="109"/>
    </row>
    <row r="105" spans="36:41" ht="20.100000000000001" customHeight="1">
      <c r="AJ105" s="109"/>
      <c r="AK105" s="109"/>
      <c r="AL105" s="109"/>
      <c r="AM105" s="109"/>
      <c r="AN105" s="109"/>
      <c r="AO105" s="109"/>
    </row>
    <row r="106" spans="36:41" ht="20.100000000000001" customHeight="1">
      <c r="AJ106" s="109"/>
      <c r="AK106" s="109"/>
      <c r="AL106" s="109"/>
      <c r="AM106" s="109"/>
      <c r="AN106" s="109"/>
      <c r="AO106" s="109"/>
    </row>
    <row r="107" spans="36:41" ht="20.100000000000001" customHeight="1">
      <c r="AJ107" s="109"/>
      <c r="AK107" s="109"/>
      <c r="AL107" s="109"/>
      <c r="AM107" s="109"/>
      <c r="AN107" s="109"/>
      <c r="AO107" s="109"/>
    </row>
    <row r="108" spans="36:41" ht="20.100000000000001" customHeight="1">
      <c r="AJ108" s="109"/>
      <c r="AK108" s="109"/>
      <c r="AL108" s="109"/>
      <c r="AM108" s="109"/>
      <c r="AN108" s="109"/>
      <c r="AO108" s="109"/>
    </row>
    <row r="109" spans="36:41" ht="20.100000000000001" customHeight="1">
      <c r="AJ109" s="109"/>
      <c r="AK109" s="109"/>
      <c r="AL109" s="109"/>
      <c r="AM109" s="109"/>
      <c r="AN109" s="109"/>
      <c r="AO109" s="109"/>
    </row>
    <row r="110" spans="36:41" ht="20.100000000000001" customHeight="1">
      <c r="AJ110" s="109"/>
      <c r="AK110" s="109"/>
      <c r="AL110" s="109"/>
      <c r="AM110" s="109"/>
      <c r="AN110" s="109"/>
      <c r="AO110" s="109"/>
    </row>
    <row r="111" spans="36:41" ht="20.100000000000001" customHeight="1">
      <c r="AJ111" s="109"/>
      <c r="AK111" s="109"/>
      <c r="AL111" s="109"/>
      <c r="AM111" s="109"/>
      <c r="AN111" s="109"/>
      <c r="AO111" s="109"/>
    </row>
    <row r="112" spans="36:41" ht="20.100000000000001" customHeight="1">
      <c r="AJ112" s="109"/>
      <c r="AK112" s="109"/>
      <c r="AL112" s="109"/>
      <c r="AM112" s="109"/>
      <c r="AN112" s="109"/>
      <c r="AO112" s="109"/>
    </row>
    <row r="113" spans="36:41" ht="20.100000000000001" customHeight="1">
      <c r="AJ113" s="109"/>
      <c r="AK113" s="109"/>
      <c r="AL113" s="109"/>
      <c r="AM113" s="109"/>
      <c r="AN113" s="109"/>
      <c r="AO113" s="109"/>
    </row>
    <row r="114" spans="36:41" ht="20.100000000000001" customHeight="1">
      <c r="AJ114" s="109"/>
      <c r="AK114" s="109"/>
      <c r="AL114" s="109"/>
      <c r="AM114" s="109"/>
      <c r="AN114" s="109"/>
      <c r="AO114" s="109"/>
    </row>
    <row r="115" spans="36:41" ht="20.100000000000001" customHeight="1">
      <c r="AJ115" s="109"/>
      <c r="AK115" s="109"/>
      <c r="AL115" s="109"/>
      <c r="AM115" s="109"/>
      <c r="AN115" s="109"/>
      <c r="AO115" s="109"/>
    </row>
    <row r="116" spans="36:41" ht="20.100000000000001" customHeight="1">
      <c r="AJ116" s="109"/>
      <c r="AK116" s="109"/>
      <c r="AL116" s="109"/>
      <c r="AM116" s="109"/>
      <c r="AN116" s="109"/>
      <c r="AO116" s="109"/>
    </row>
    <row r="117" spans="36:41" ht="20.100000000000001" customHeight="1">
      <c r="AJ117" s="109"/>
      <c r="AK117" s="109"/>
      <c r="AL117" s="109"/>
      <c r="AM117" s="109"/>
      <c r="AN117" s="109"/>
      <c r="AO117" s="109"/>
    </row>
    <row r="118" spans="36:41" ht="20.100000000000001" customHeight="1">
      <c r="AJ118" s="109"/>
      <c r="AK118" s="109"/>
      <c r="AL118" s="109"/>
      <c r="AM118" s="109"/>
      <c r="AN118" s="109"/>
      <c r="AO118" s="109"/>
    </row>
    <row r="119" spans="36:41" ht="20.100000000000001" customHeight="1">
      <c r="AJ119" s="109"/>
      <c r="AK119" s="109"/>
      <c r="AL119" s="109"/>
      <c r="AM119" s="109"/>
      <c r="AN119" s="109"/>
      <c r="AO119" s="109"/>
    </row>
    <row r="120" spans="36:41" ht="20.100000000000001" customHeight="1">
      <c r="AJ120" s="109"/>
      <c r="AK120" s="109"/>
      <c r="AL120" s="109"/>
      <c r="AM120" s="109"/>
      <c r="AN120" s="109"/>
      <c r="AO120" s="109"/>
    </row>
    <row r="121" spans="36:41" ht="20.100000000000001" customHeight="1">
      <c r="AJ121" s="109"/>
      <c r="AK121" s="109"/>
      <c r="AL121" s="109"/>
      <c r="AM121" s="109"/>
      <c r="AN121" s="109"/>
      <c r="AO121" s="109"/>
    </row>
    <row r="122" spans="36:41" ht="20.100000000000001" customHeight="1">
      <c r="AJ122" s="109"/>
      <c r="AK122" s="109"/>
      <c r="AL122" s="109"/>
      <c r="AM122" s="109"/>
      <c r="AN122" s="109"/>
      <c r="AO122" s="109"/>
    </row>
    <row r="123" spans="36:41" ht="20.100000000000001" customHeight="1">
      <c r="AJ123" s="109"/>
      <c r="AK123" s="109"/>
      <c r="AL123" s="109"/>
      <c r="AM123" s="109"/>
      <c r="AN123" s="109"/>
      <c r="AO123" s="109"/>
    </row>
    <row r="124" spans="36:41" ht="20.100000000000001" customHeight="1">
      <c r="AJ124" s="109"/>
      <c r="AK124" s="109"/>
      <c r="AL124" s="109"/>
      <c r="AM124" s="109"/>
      <c r="AN124" s="109"/>
      <c r="AO124" s="109"/>
    </row>
    <row r="125" spans="36:41" ht="20.100000000000001" customHeight="1">
      <c r="AJ125" s="109"/>
      <c r="AK125" s="109"/>
      <c r="AL125" s="109"/>
      <c r="AM125" s="109"/>
      <c r="AN125" s="109"/>
      <c r="AO125" s="109"/>
    </row>
  </sheetData>
  <dataConsolidate/>
  <mergeCells count="176">
    <mergeCell ref="M14:AI14"/>
    <mergeCell ref="B2:AI2"/>
    <mergeCell ref="B4:C5"/>
    <mergeCell ref="D4:Z4"/>
    <mergeCell ref="AA4:AE4"/>
    <mergeCell ref="AK4:AO5"/>
    <mergeCell ref="D5:Z5"/>
    <mergeCell ref="AA5:AH5"/>
    <mergeCell ref="Z7:AB7"/>
    <mergeCell ref="AD7:AE7"/>
    <mergeCell ref="AG7:AH7"/>
    <mergeCell ref="AD18:AI18"/>
    <mergeCell ref="D19:I19"/>
    <mergeCell ref="J19:N19"/>
    <mergeCell ref="B9:C14"/>
    <mergeCell ref="D9:I10"/>
    <mergeCell ref="J9:AI9"/>
    <mergeCell ref="J10:V10"/>
    <mergeCell ref="W10:AI10"/>
    <mergeCell ref="D11:I11"/>
    <mergeCell ref="J11:S11"/>
    <mergeCell ref="T11:Y11"/>
    <mergeCell ref="Z11:AI11"/>
    <mergeCell ref="D12:I12"/>
    <mergeCell ref="J12:AI12"/>
    <mergeCell ref="D13:I14"/>
    <mergeCell ref="J13:L13"/>
    <mergeCell ref="M13:N13"/>
    <mergeCell ref="P13:Q13"/>
    <mergeCell ref="S13:T13"/>
    <mergeCell ref="V13:X13"/>
    <mergeCell ref="Y13:Z13"/>
    <mergeCell ref="AB13:AC13"/>
    <mergeCell ref="AE13:AI13"/>
    <mergeCell ref="J14:L14"/>
    <mergeCell ref="D18:I18"/>
    <mergeCell ref="J18:N18"/>
    <mergeCell ref="O18:S18"/>
    <mergeCell ref="T18:X18"/>
    <mergeCell ref="Y18:AC18"/>
    <mergeCell ref="D20:I20"/>
    <mergeCell ref="J20:N20"/>
    <mergeCell ref="O20:S20"/>
    <mergeCell ref="T20:X20"/>
    <mergeCell ref="Y20:AC20"/>
    <mergeCell ref="O19:S19"/>
    <mergeCell ref="T19:X19"/>
    <mergeCell ref="Y19:AC19"/>
    <mergeCell ref="AD19:AI19"/>
    <mergeCell ref="D21:I21"/>
    <mergeCell ref="J21:AI21"/>
    <mergeCell ref="D22:I22"/>
    <mergeCell ref="L22:O22"/>
    <mergeCell ref="P22:S22"/>
    <mergeCell ref="T22:W22"/>
    <mergeCell ref="X22:AA22"/>
    <mergeCell ref="AB22:AE22"/>
    <mergeCell ref="AF22:AI22"/>
    <mergeCell ref="AD20:AI20"/>
    <mergeCell ref="D23:D31"/>
    <mergeCell ref="F23:K23"/>
    <mergeCell ref="L23:O23"/>
    <mergeCell ref="P23:S28"/>
    <mergeCell ref="T23:W28"/>
    <mergeCell ref="X23:AA29"/>
    <mergeCell ref="F28:K28"/>
    <mergeCell ref="L28:O28"/>
    <mergeCell ref="F29:K29"/>
    <mergeCell ref="L29:O29"/>
    <mergeCell ref="P29:S29"/>
    <mergeCell ref="T29:W29"/>
    <mergeCell ref="F30:K30"/>
    <mergeCell ref="L30:O30"/>
    <mergeCell ref="P30:S30"/>
    <mergeCell ref="T30:W30"/>
    <mergeCell ref="X30:AA30"/>
    <mergeCell ref="AB23:AE29"/>
    <mergeCell ref="AF23:AI29"/>
    <mergeCell ref="F24:K24"/>
    <mergeCell ref="L24:O24"/>
    <mergeCell ref="F25:K25"/>
    <mergeCell ref="L25:O25"/>
    <mergeCell ref="F26:K26"/>
    <mergeCell ref="L26:O26"/>
    <mergeCell ref="F27:K27"/>
    <mergeCell ref="L27:O27"/>
    <mergeCell ref="AB30:AE30"/>
    <mergeCell ref="AF30:AI30"/>
    <mergeCell ref="E31:K31"/>
    <mergeCell ref="L31:O31"/>
    <mergeCell ref="P31:S31"/>
    <mergeCell ref="T31:W31"/>
    <mergeCell ref="X31:AA31"/>
    <mergeCell ref="AB31:AE31"/>
    <mergeCell ref="AF31:AI31"/>
    <mergeCell ref="AF32:AI33"/>
    <mergeCell ref="E33:J33"/>
    <mergeCell ref="D34:K34"/>
    <mergeCell ref="L34:O34"/>
    <mergeCell ref="P34:S34"/>
    <mergeCell ref="T34:W34"/>
    <mergeCell ref="X34:AA34"/>
    <mergeCell ref="AB34:AE34"/>
    <mergeCell ref="AF34:AI34"/>
    <mergeCell ref="E32:K32"/>
    <mergeCell ref="L32:O33"/>
    <mergeCell ref="P32:S33"/>
    <mergeCell ref="T32:W33"/>
    <mergeCell ref="X32:AA33"/>
    <mergeCell ref="AB32:AE33"/>
    <mergeCell ref="D35:I35"/>
    <mergeCell ref="AA35:AG35"/>
    <mergeCell ref="D36:I36"/>
    <mergeCell ref="AA36:AB37"/>
    <mergeCell ref="D37:H37"/>
    <mergeCell ref="J37:M37"/>
    <mergeCell ref="N37:T37"/>
    <mergeCell ref="U37:V37"/>
    <mergeCell ref="AD37:AF37"/>
    <mergeCell ref="AG37:AH37"/>
    <mergeCell ref="D38:I38"/>
    <mergeCell ref="K38:M38"/>
    <mergeCell ref="O38:U38"/>
    <mergeCell ref="D39:I39"/>
    <mergeCell ref="K39:M39"/>
    <mergeCell ref="D40:H41"/>
    <mergeCell ref="I40:I41"/>
    <mergeCell ref="K40:O40"/>
    <mergeCell ref="P40:Q40"/>
    <mergeCell ref="S40:T40"/>
    <mergeCell ref="P43:Q43"/>
    <mergeCell ref="W43:Y43"/>
    <mergeCell ref="B44:Z44"/>
    <mergeCell ref="AA44:AI44"/>
    <mergeCell ref="B45:Z51"/>
    <mergeCell ref="AA45:AI50"/>
    <mergeCell ref="AA51:AC51"/>
    <mergeCell ref="AD51:AI51"/>
    <mergeCell ref="K41:M41"/>
    <mergeCell ref="X41:AA41"/>
    <mergeCell ref="AB41:AE41"/>
    <mergeCell ref="D42:I42"/>
    <mergeCell ref="P42:Q42"/>
    <mergeCell ref="W42:Y42"/>
    <mergeCell ref="B16:C43"/>
    <mergeCell ref="D16:I16"/>
    <mergeCell ref="J16:AI16"/>
    <mergeCell ref="D17:I17"/>
    <mergeCell ref="L17:M17"/>
    <mergeCell ref="O17:P17"/>
    <mergeCell ref="U17:V17"/>
    <mergeCell ref="X17:Y17"/>
    <mergeCell ref="AD17:AE17"/>
    <mergeCell ref="AG17:AH17"/>
    <mergeCell ref="B52:Z52"/>
    <mergeCell ref="AA52:AC52"/>
    <mergeCell ref="AD52:AI52"/>
    <mergeCell ref="B53:D53"/>
    <mergeCell ref="E53:F53"/>
    <mergeCell ref="I53:J53"/>
    <mergeCell ref="L53:Z54"/>
    <mergeCell ref="AA53:AC53"/>
    <mergeCell ref="B54:D54"/>
    <mergeCell ref="E54:K54"/>
    <mergeCell ref="E61:T61"/>
    <mergeCell ref="V61:AI61"/>
    <mergeCell ref="AA54:AC54"/>
    <mergeCell ref="AD54:AI54"/>
    <mergeCell ref="B56:C61"/>
    <mergeCell ref="E56:AI56"/>
    <mergeCell ref="E57:AI57"/>
    <mergeCell ref="E58:AI58"/>
    <mergeCell ref="E59:T59"/>
    <mergeCell ref="V59:AI59"/>
    <mergeCell ref="E60:T60"/>
    <mergeCell ref="V60:AI60"/>
  </mergeCells>
  <phoneticPr fontId="4"/>
  <dataValidations count="9">
    <dataValidation type="list" allowBlank="1" showInputMessage="1" showErrorMessage="1" sqref="L17:M17 U17:V17 AD17:AE17 E53:F53 I53:J53" xr:uid="{D9D933A5-70D3-4085-86D6-C71B32A10D34}">
      <formula1>"2025,2026,2027,2028,2029"</formula1>
    </dataValidation>
    <dataValidation type="list" allowBlank="1" showInputMessage="1" sqref="Z7:AB7" xr:uid="{BF830854-D0A5-4E60-97C9-C61510648592}">
      <formula1>"2025,2026,2027,2028,2029"</formula1>
    </dataValidation>
    <dataValidation type="list" allowBlank="1" showInputMessage="1" showErrorMessage="1" sqref="AG7:AH7" xr:uid="{85E1311C-2892-40DA-900D-9195B8F81144}">
      <formula1>"1,2,3,4,5,6,7,8,9,10,11,12,13,14,15,16,17,18,19,20,21,22,23,24,25,26,27,28,29,30,31"</formula1>
    </dataValidation>
    <dataValidation type="list" allowBlank="1" showInputMessage="1" sqref="AB41" xr:uid="{12CE9EDC-1371-4FF5-AE74-D11F5AA786C6}">
      <formula1>"理事長,法人関係者,第三者"</formula1>
    </dataValidation>
    <dataValidation type="list" allowBlank="1" showInputMessage="1" showErrorMessage="1" sqref="AG39 S39 S41 O39 AM16 AE39 J41 O41 D56:D61 U59:U61 AG4 X35:X36 AI4:AI5 M35:M36 P35:P36 J35:J36 J38:J39" xr:uid="{4B1A58F3-6D94-4892-B5D1-FD88FBBE13E4}">
      <formula1>#REF!</formula1>
    </dataValidation>
    <dataValidation type="list" allowBlank="1" showInputMessage="1" showErrorMessage="1" sqref="O17:P17 X17:Y17 AD7:AE7 AG17:AH17 S40:T40" xr:uid="{C93691AF-6334-4084-831B-7C07976EA0BB}">
      <formula1>"1,2,3,4,5,6,7,8,9,10,11,12"</formula1>
    </dataValidation>
    <dataValidation type="list" allowBlank="1" showInputMessage="1" showErrorMessage="1" sqref="P40:Q40" xr:uid="{E9216793-3FCB-49BD-827B-AA700BBA2AA4}">
      <formula1>"2020,2021,2022,2023,2024,2025"</formula1>
    </dataValidation>
    <dataValidation type="whole" allowBlank="1" showInputMessage="1" showErrorMessage="1" sqref="P23" xr:uid="{DDDA77A4-4B02-44FA-8B10-C000A63F458B}">
      <formula1>0</formula1>
      <formula2>Y56</formula2>
    </dataValidation>
    <dataValidation type="whole" allowBlank="1" showInputMessage="1" showErrorMessage="1" sqref="P29" xr:uid="{CA30E3CD-EFE8-4DAD-99F3-330BA4FB7A6E}">
      <formula1>0</formula1>
      <formula2>Y66</formula2>
    </dataValidation>
  </dataValidations>
  <printOptions horizontalCentered="1"/>
  <pageMargins left="0.59055118110236227" right="0.59055118110236227" top="0.39370078740157483" bottom="0.23622047244094491" header="0.31496062992125984" footer="0.19685039370078741"/>
  <pageSetup paperSize="9" scale="78"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19050</xdr:colOff>
                    <xdr:row>34</xdr:row>
                    <xdr:rowOff>0</xdr:rowOff>
                  </from>
                  <to>
                    <xdr:col>12</xdr:col>
                    <xdr:colOff>0</xdr:colOff>
                    <xdr:row>35</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28575</xdr:colOff>
                    <xdr:row>34</xdr:row>
                    <xdr:rowOff>9525</xdr:rowOff>
                  </from>
                  <to>
                    <xdr:col>14</xdr:col>
                    <xdr:colOff>228600</xdr:colOff>
                    <xdr:row>35</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15</xdr:col>
                    <xdr:colOff>38100</xdr:colOff>
                    <xdr:row>34</xdr:row>
                    <xdr:rowOff>9525</xdr:rowOff>
                  </from>
                  <to>
                    <xdr:col>18</xdr:col>
                    <xdr:colOff>104775</xdr:colOff>
                    <xdr:row>35</xdr:row>
                    <xdr:rowOff>19050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9</xdr:col>
                    <xdr:colOff>19050</xdr:colOff>
                    <xdr:row>34</xdr:row>
                    <xdr:rowOff>238125</xdr:rowOff>
                  </from>
                  <to>
                    <xdr:col>11</xdr:col>
                    <xdr:colOff>247650</xdr:colOff>
                    <xdr:row>36</xdr:row>
                    <xdr:rowOff>9525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12</xdr:col>
                    <xdr:colOff>28575</xdr:colOff>
                    <xdr:row>34</xdr:row>
                    <xdr:rowOff>238125</xdr:rowOff>
                  </from>
                  <to>
                    <xdr:col>14</xdr:col>
                    <xdr:colOff>200025</xdr:colOff>
                    <xdr:row>36</xdr:row>
                    <xdr:rowOff>9525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28575</xdr:colOff>
                    <xdr:row>34</xdr:row>
                    <xdr:rowOff>238125</xdr:rowOff>
                  </from>
                  <to>
                    <xdr:col>18</xdr:col>
                    <xdr:colOff>76200</xdr:colOff>
                    <xdr:row>36</xdr:row>
                    <xdr:rowOff>9525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32</xdr:col>
                    <xdr:colOff>28575</xdr:colOff>
                    <xdr:row>3</xdr:row>
                    <xdr:rowOff>57150</xdr:rowOff>
                  </from>
                  <to>
                    <xdr:col>32</xdr:col>
                    <xdr:colOff>238125</xdr:colOff>
                    <xdr:row>3</xdr:row>
                    <xdr:rowOff>304800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34</xdr:col>
                    <xdr:colOff>28575</xdr:colOff>
                    <xdr:row>3</xdr:row>
                    <xdr:rowOff>66675</xdr:rowOff>
                  </from>
                  <to>
                    <xdr:col>35</xdr:col>
                    <xdr:colOff>9525</xdr:colOff>
                    <xdr:row>3</xdr:row>
                    <xdr:rowOff>314325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23562" r:id="rId13" name="Check Box 10">
              <controlPr defaultSize="0" autoFill="0" autoLine="0" autoPict="0" altText="">
                <anchor moveWithCells="1">
                  <from>
                    <xdr:col>9</xdr:col>
                    <xdr:colOff>28575</xdr:colOff>
                    <xdr:row>37</xdr:row>
                    <xdr:rowOff>228600</xdr:rowOff>
                  </from>
                  <to>
                    <xdr:col>12</xdr:col>
                    <xdr:colOff>200025</xdr:colOff>
                    <xdr:row>39</xdr:row>
                    <xdr:rowOff>9525</xdr:rowOff>
                  </to>
                </anchor>
              </controlPr>
            </control>
          </mc:Choice>
        </mc:AlternateContent>
        <mc:AlternateContent xmlns:mc="http://schemas.openxmlformats.org/markup-compatibility/2006">
          <mc:Choice Requires="x14">
            <control shapeId="23563" r:id="rId14" name="Check Box 11">
              <controlPr defaultSize="0" autoFill="0" autoLine="0" autoPict="0" altText="">
                <anchor moveWithCells="1">
                  <from>
                    <xdr:col>14</xdr:col>
                    <xdr:colOff>38100</xdr:colOff>
                    <xdr:row>37</xdr:row>
                    <xdr:rowOff>228600</xdr:rowOff>
                  </from>
                  <to>
                    <xdr:col>17</xdr:col>
                    <xdr:colOff>171450</xdr:colOff>
                    <xdr:row>39</xdr:row>
                    <xdr:rowOff>9525</xdr:rowOff>
                  </to>
                </anchor>
              </controlPr>
            </control>
          </mc:Choice>
        </mc:AlternateContent>
        <mc:AlternateContent xmlns:mc="http://schemas.openxmlformats.org/markup-compatibility/2006">
          <mc:Choice Requires="x14">
            <control shapeId="23564" r:id="rId15" name="Check Box 12">
              <controlPr defaultSize="0" autoFill="0" autoLine="0" autoPict="0" altText="">
                <anchor moveWithCells="1">
                  <from>
                    <xdr:col>18</xdr:col>
                    <xdr:colOff>19050</xdr:colOff>
                    <xdr:row>37</xdr:row>
                    <xdr:rowOff>228600</xdr:rowOff>
                  </from>
                  <to>
                    <xdr:col>20</xdr:col>
                    <xdr:colOff>180975</xdr:colOff>
                    <xdr:row>39</xdr:row>
                    <xdr:rowOff>9525</xdr:rowOff>
                  </to>
                </anchor>
              </controlPr>
            </control>
          </mc:Choice>
        </mc:AlternateContent>
        <mc:AlternateContent xmlns:mc="http://schemas.openxmlformats.org/markup-compatibility/2006">
          <mc:Choice Requires="x14">
            <control shapeId="23565" r:id="rId16" name="Check Box 13">
              <controlPr defaultSize="0" autoFill="0" autoLine="0" autoPict="0" altText="">
                <anchor moveWithCells="1">
                  <from>
                    <xdr:col>9</xdr:col>
                    <xdr:colOff>28575</xdr:colOff>
                    <xdr:row>39</xdr:row>
                    <xdr:rowOff>219075</xdr:rowOff>
                  </from>
                  <to>
                    <xdr:col>12</xdr:col>
                    <xdr:colOff>200025</xdr:colOff>
                    <xdr:row>41</xdr:row>
                    <xdr:rowOff>0</xdr:rowOff>
                  </to>
                </anchor>
              </controlPr>
            </control>
          </mc:Choice>
        </mc:AlternateContent>
        <mc:AlternateContent xmlns:mc="http://schemas.openxmlformats.org/markup-compatibility/2006">
          <mc:Choice Requires="x14">
            <control shapeId="23566" r:id="rId17" name="Check Box 14">
              <controlPr defaultSize="0" autoFill="0" autoLine="0" autoPict="0" altText="">
                <anchor moveWithCells="1">
                  <from>
                    <xdr:col>14</xdr:col>
                    <xdr:colOff>19050</xdr:colOff>
                    <xdr:row>39</xdr:row>
                    <xdr:rowOff>219075</xdr:rowOff>
                  </from>
                  <to>
                    <xdr:col>16</xdr:col>
                    <xdr:colOff>238125</xdr:colOff>
                    <xdr:row>41</xdr:row>
                    <xdr:rowOff>0</xdr:rowOff>
                  </to>
                </anchor>
              </controlPr>
            </control>
          </mc:Choice>
        </mc:AlternateContent>
        <mc:AlternateContent xmlns:mc="http://schemas.openxmlformats.org/markup-compatibility/2006">
          <mc:Choice Requires="x14">
            <control shapeId="23567" r:id="rId18" name="Check Box 15">
              <controlPr defaultSize="0" autoFill="0" autoLine="0" autoPict="0" altText="">
                <anchor moveWithCells="1">
                  <from>
                    <xdr:col>18</xdr:col>
                    <xdr:colOff>19050</xdr:colOff>
                    <xdr:row>39</xdr:row>
                    <xdr:rowOff>228600</xdr:rowOff>
                  </from>
                  <to>
                    <xdr:col>21</xdr:col>
                    <xdr:colOff>9525</xdr:colOff>
                    <xdr:row>41</xdr:row>
                    <xdr:rowOff>9525</xdr:rowOff>
                  </to>
                </anchor>
              </controlPr>
            </control>
          </mc:Choice>
        </mc:AlternateContent>
        <mc:AlternateContent xmlns:mc="http://schemas.openxmlformats.org/markup-compatibility/2006">
          <mc:Choice Requires="x14">
            <control shapeId="23568" r:id="rId19" name="Check Box 16">
              <controlPr defaultSize="0" autoFill="0" autoLine="0" autoPict="0" altText="">
                <anchor moveWithCells="1">
                  <from>
                    <xdr:col>30</xdr:col>
                    <xdr:colOff>19050</xdr:colOff>
                    <xdr:row>37</xdr:row>
                    <xdr:rowOff>219075</xdr:rowOff>
                  </from>
                  <to>
                    <xdr:col>31</xdr:col>
                    <xdr:colOff>228600</xdr:colOff>
                    <xdr:row>39</xdr:row>
                    <xdr:rowOff>0</xdr:rowOff>
                  </to>
                </anchor>
              </controlPr>
            </control>
          </mc:Choice>
        </mc:AlternateContent>
        <mc:AlternateContent xmlns:mc="http://schemas.openxmlformats.org/markup-compatibility/2006">
          <mc:Choice Requires="x14">
            <control shapeId="23569" r:id="rId20" name="Check Box 17">
              <controlPr defaultSize="0" autoFill="0" autoLine="0" autoPict="0" altText="">
                <anchor moveWithCells="1">
                  <from>
                    <xdr:col>32</xdr:col>
                    <xdr:colOff>38100</xdr:colOff>
                    <xdr:row>38</xdr:row>
                    <xdr:rowOff>9525</xdr:rowOff>
                  </from>
                  <to>
                    <xdr:col>33</xdr:col>
                    <xdr:colOff>228600</xdr:colOff>
                    <xdr:row>39</xdr:row>
                    <xdr:rowOff>19050</xdr:rowOff>
                  </to>
                </anchor>
              </controlPr>
            </control>
          </mc:Choice>
        </mc:AlternateContent>
        <mc:AlternateContent xmlns:mc="http://schemas.openxmlformats.org/markup-compatibility/2006">
          <mc:Choice Requires="x14">
            <control shapeId="23570" r:id="rId21" name="Check Box 18">
              <controlPr defaultSize="0" autoFill="0" autoLine="0" autoPict="0" altText="">
                <anchor moveWithCells="1">
                  <from>
                    <xdr:col>3</xdr:col>
                    <xdr:colOff>38100</xdr:colOff>
                    <xdr:row>54</xdr:row>
                    <xdr:rowOff>209550</xdr:rowOff>
                  </from>
                  <to>
                    <xdr:col>27</xdr:col>
                    <xdr:colOff>76200</xdr:colOff>
                    <xdr:row>56</xdr:row>
                    <xdr:rowOff>47625</xdr:rowOff>
                  </to>
                </anchor>
              </controlPr>
            </control>
          </mc:Choice>
        </mc:AlternateContent>
        <mc:AlternateContent xmlns:mc="http://schemas.openxmlformats.org/markup-compatibility/2006">
          <mc:Choice Requires="x14">
            <control shapeId="23571" r:id="rId22" name="Check Box 19">
              <controlPr defaultSize="0" autoFill="0" autoLine="0" autoPict="0" altText="">
                <anchor moveWithCells="1">
                  <from>
                    <xdr:col>3</xdr:col>
                    <xdr:colOff>28575</xdr:colOff>
                    <xdr:row>55</xdr:row>
                    <xdr:rowOff>228600</xdr:rowOff>
                  </from>
                  <to>
                    <xdr:col>27</xdr:col>
                    <xdr:colOff>66675</xdr:colOff>
                    <xdr:row>57</xdr:row>
                    <xdr:rowOff>38100</xdr:rowOff>
                  </to>
                </anchor>
              </controlPr>
            </control>
          </mc:Choice>
        </mc:AlternateContent>
        <mc:AlternateContent xmlns:mc="http://schemas.openxmlformats.org/markup-compatibility/2006">
          <mc:Choice Requires="x14">
            <control shapeId="23572" r:id="rId23" name="Check Box 20">
              <controlPr defaultSize="0" autoFill="0" autoLine="0" autoPict="0" altText="">
                <anchor moveWithCells="1">
                  <from>
                    <xdr:col>3</xdr:col>
                    <xdr:colOff>28575</xdr:colOff>
                    <xdr:row>56</xdr:row>
                    <xdr:rowOff>219075</xdr:rowOff>
                  </from>
                  <to>
                    <xdr:col>27</xdr:col>
                    <xdr:colOff>66675</xdr:colOff>
                    <xdr:row>58</xdr:row>
                    <xdr:rowOff>38100</xdr:rowOff>
                  </to>
                </anchor>
              </controlPr>
            </control>
          </mc:Choice>
        </mc:AlternateContent>
        <mc:AlternateContent xmlns:mc="http://schemas.openxmlformats.org/markup-compatibility/2006">
          <mc:Choice Requires="x14">
            <control shapeId="23573" r:id="rId24" name="Check Box 21">
              <controlPr defaultSize="0" autoFill="0" autoLine="0" autoPict="0" altText="">
                <anchor moveWithCells="1">
                  <from>
                    <xdr:col>3</xdr:col>
                    <xdr:colOff>28575</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23574" r:id="rId25" name="Check Box 22">
              <controlPr defaultSize="0" autoFill="0" autoLine="0" autoPict="0" altText="">
                <anchor moveWithCells="1">
                  <from>
                    <xdr:col>3</xdr:col>
                    <xdr:colOff>19050</xdr:colOff>
                    <xdr:row>58</xdr:row>
                    <xdr:rowOff>219075</xdr:rowOff>
                  </from>
                  <to>
                    <xdr:col>18</xdr:col>
                    <xdr:colOff>171450</xdr:colOff>
                    <xdr:row>60</xdr:row>
                    <xdr:rowOff>38100</xdr:rowOff>
                  </to>
                </anchor>
              </controlPr>
            </control>
          </mc:Choice>
        </mc:AlternateContent>
        <mc:AlternateContent xmlns:mc="http://schemas.openxmlformats.org/markup-compatibility/2006">
          <mc:Choice Requires="x14">
            <control shapeId="23575" r:id="rId26"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23576" r:id="rId27" name="Check Box 24">
              <controlPr defaultSize="0" autoFill="0" autoLine="0" autoPict="0" altText="">
                <anchor moveWithCells="1">
                  <from>
                    <xdr:col>20</xdr:col>
                    <xdr:colOff>38100</xdr:colOff>
                    <xdr:row>58</xdr:row>
                    <xdr:rowOff>9525</xdr:rowOff>
                  </from>
                  <to>
                    <xdr:col>34</xdr:col>
                    <xdr:colOff>190500</xdr:colOff>
                    <xdr:row>59</xdr:row>
                    <xdr:rowOff>28575</xdr:rowOff>
                  </to>
                </anchor>
              </controlPr>
            </control>
          </mc:Choice>
        </mc:AlternateContent>
        <mc:AlternateContent xmlns:mc="http://schemas.openxmlformats.org/markup-compatibility/2006">
          <mc:Choice Requires="x14">
            <control shapeId="23577" r:id="rId28"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23578" r:id="rId29" name="Check Box 26">
              <controlPr defaultSize="0" autoFill="0" autoLine="0" autoPict="0" altText="">
                <anchor moveWithCells="1">
                  <from>
                    <xdr:col>20</xdr:col>
                    <xdr:colOff>38100</xdr:colOff>
                    <xdr:row>60</xdr:row>
                    <xdr:rowOff>9525</xdr:rowOff>
                  </from>
                  <to>
                    <xdr:col>30</xdr:col>
                    <xdr:colOff>247650</xdr:colOff>
                    <xdr:row>61</xdr:row>
                    <xdr:rowOff>28575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9</xdr:col>
                    <xdr:colOff>28575</xdr:colOff>
                    <xdr:row>20</xdr:row>
                    <xdr:rowOff>0</xdr:rowOff>
                  </from>
                  <to>
                    <xdr:col>11</xdr:col>
                    <xdr:colOff>200025</xdr:colOff>
                    <xdr:row>21</xdr:row>
                    <xdr:rowOff>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11</xdr:col>
                    <xdr:colOff>190500</xdr:colOff>
                    <xdr:row>20</xdr:row>
                    <xdr:rowOff>9525</xdr:rowOff>
                  </from>
                  <to>
                    <xdr:col>14</xdr:col>
                    <xdr:colOff>95250</xdr:colOff>
                    <xdr:row>21</xdr:row>
                    <xdr:rowOff>9525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14</xdr:col>
                    <xdr:colOff>123825</xdr:colOff>
                    <xdr:row>20</xdr:row>
                    <xdr:rowOff>0</xdr:rowOff>
                  </from>
                  <to>
                    <xdr:col>17</xdr:col>
                    <xdr:colOff>66675</xdr:colOff>
                    <xdr:row>21</xdr:row>
                    <xdr:rowOff>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17</xdr:col>
                    <xdr:colOff>19050</xdr:colOff>
                    <xdr:row>19</xdr:row>
                    <xdr:rowOff>314325</xdr:rowOff>
                  </from>
                  <to>
                    <xdr:col>19</xdr:col>
                    <xdr:colOff>171450</xdr:colOff>
                    <xdr:row>20</xdr:row>
                    <xdr:rowOff>238125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19</xdr:col>
                    <xdr:colOff>238125</xdr:colOff>
                    <xdr:row>19</xdr:row>
                    <xdr:rowOff>314325</xdr:rowOff>
                  </from>
                  <to>
                    <xdr:col>22</xdr:col>
                    <xdr:colOff>238125</xdr:colOff>
                    <xdr:row>20</xdr:row>
                    <xdr:rowOff>238125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27</xdr:col>
                    <xdr:colOff>180975</xdr:colOff>
                    <xdr:row>19</xdr:row>
                    <xdr:rowOff>314325</xdr:rowOff>
                  </from>
                  <to>
                    <xdr:col>30</xdr:col>
                    <xdr:colOff>57150</xdr:colOff>
                    <xdr:row>20</xdr:row>
                    <xdr:rowOff>238125</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228600</xdr:colOff>
                    <xdr:row>19</xdr:row>
                    <xdr:rowOff>314325</xdr:rowOff>
                  </from>
                  <to>
                    <xdr:col>26</xdr:col>
                    <xdr:colOff>190500</xdr:colOff>
                    <xdr:row>20</xdr:row>
                    <xdr:rowOff>238125</xdr:rowOff>
                  </to>
                </anchor>
              </controlPr>
            </control>
          </mc:Choice>
        </mc:AlternateContent>
        <mc:AlternateContent xmlns:mc="http://schemas.openxmlformats.org/markup-compatibility/2006">
          <mc:Choice Requires="x14">
            <control shapeId="23586" r:id="rId37" name="Check Box 34">
              <controlPr defaultSize="0" autoFill="0" autoLine="0" autoPict="0" altText="">
                <anchor moveWithCells="1">
                  <from>
                    <xdr:col>9</xdr:col>
                    <xdr:colOff>19050</xdr:colOff>
                    <xdr:row>36</xdr:row>
                    <xdr:rowOff>219075</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875294A-5029-4EE8-83E4-D5D3CAAD0B17}">
          <x14:formula1>
            <xm:f>施設種類!$A:$A</xm:f>
          </x14:formula1>
          <xm:sqref>J19:AH19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4"/>
  <sheetViews>
    <sheetView view="pageBreakPreview" topLeftCell="A11" zoomScaleNormal="100" zoomScaleSheetLayoutView="100" workbookViewId="0">
      <selection activeCell="T20" sqref="T20"/>
    </sheetView>
  </sheetViews>
  <sheetFormatPr defaultColWidth="9" defaultRowHeight="13.5"/>
  <cols>
    <col min="1" max="1" width="5" style="7" customWidth="1"/>
    <col min="2" max="2" width="8.625" style="7" customWidth="1"/>
    <col min="3" max="4" width="7.125" style="7" customWidth="1"/>
    <col min="5" max="5" width="8.125" style="7" customWidth="1"/>
    <col min="6" max="6" width="8.625" style="7" customWidth="1"/>
    <col min="7" max="7" width="3.625" style="7" customWidth="1"/>
    <col min="8" max="8" width="5.875" style="7" customWidth="1"/>
    <col min="9" max="13" width="8.625" style="7" customWidth="1"/>
    <col min="14" max="14" width="3.625" style="105" customWidth="1"/>
    <col min="15" max="15" width="14.375" style="7" customWidth="1"/>
    <col min="16" max="16" width="9" style="7"/>
    <col min="17" max="19" width="9.625" style="7" bestFit="1" customWidth="1"/>
    <col min="20" max="23" width="9" style="7"/>
    <col min="24" max="26" width="9" style="9"/>
    <col min="27" max="27" width="9" style="10"/>
    <col min="28" max="28" width="9" style="7"/>
    <col min="29" max="29" width="5.5" style="7" customWidth="1"/>
    <col min="30" max="16384" width="9" style="7"/>
  </cols>
  <sheetData>
    <row r="1" spans="1:29" ht="21.75" customHeight="1">
      <c r="A1" s="6" t="s">
        <v>77</v>
      </c>
      <c r="L1" s="641" t="s">
        <v>78</v>
      </c>
      <c r="M1" s="642"/>
      <c r="N1" s="8"/>
    </row>
    <row r="2" spans="1:29" ht="21.75" customHeight="1">
      <c r="A2" s="643" t="s">
        <v>79</v>
      </c>
      <c r="B2" s="643"/>
      <c r="C2" s="644">
        <f>P8</f>
        <v>0</v>
      </c>
      <c r="D2" s="645"/>
      <c r="E2" s="7" t="s">
        <v>80</v>
      </c>
      <c r="F2" s="11"/>
      <c r="G2" s="646">
        <f>P15+IF(P14=1,0,0.05)</f>
        <v>0.05</v>
      </c>
      <c r="H2" s="647"/>
      <c r="I2" s="7" t="str">
        <f>"％（"&amp;IF(P13=1,"固定）","変動）")</f>
        <v>％（変動）</v>
      </c>
      <c r="J2" s="12"/>
      <c r="L2" s="8"/>
      <c r="M2" s="13"/>
      <c r="N2" s="8"/>
      <c r="O2" s="648" t="s">
        <v>81</v>
      </c>
      <c r="P2" s="649"/>
      <c r="Q2" s="649"/>
      <c r="R2" s="649"/>
      <c r="S2" s="649"/>
      <c r="T2" s="649"/>
      <c r="U2" s="649"/>
      <c r="V2" s="649"/>
      <c r="W2" s="650"/>
    </row>
    <row r="3" spans="1:29">
      <c r="M3" s="11" t="s">
        <v>82</v>
      </c>
      <c r="N3" s="14"/>
    </row>
    <row r="4" spans="1:29" s="18" customFormat="1" ht="27" customHeight="1">
      <c r="A4" s="638" t="s">
        <v>83</v>
      </c>
      <c r="B4" s="597" t="s">
        <v>84</v>
      </c>
      <c r="C4" s="651"/>
      <c r="D4" s="651"/>
      <c r="E4" s="651"/>
      <c r="F4" s="651"/>
      <c r="G4" s="651"/>
      <c r="H4" s="652"/>
      <c r="I4" s="651" t="s">
        <v>85</v>
      </c>
      <c r="J4" s="651"/>
      <c r="K4" s="651"/>
      <c r="L4" s="651"/>
      <c r="M4" s="653"/>
      <c r="N4" s="15"/>
      <c r="O4" s="7"/>
      <c r="P4" s="7"/>
      <c r="Q4" s="7"/>
      <c r="R4" s="7"/>
      <c r="S4" s="7"/>
      <c r="T4" s="7"/>
      <c r="U4" s="7"/>
      <c r="V4" s="7"/>
      <c r="W4" s="7"/>
      <c r="X4" s="16"/>
      <c r="Y4" s="16"/>
      <c r="Z4" s="16"/>
      <c r="AA4" s="17"/>
    </row>
    <row r="5" spans="1:29" ht="16.5" customHeight="1">
      <c r="A5" s="639"/>
      <c r="B5" s="654" t="s">
        <v>86</v>
      </c>
      <c r="C5" s="654"/>
      <c r="D5" s="654"/>
      <c r="E5" s="19" t="s">
        <v>87</v>
      </c>
      <c r="F5" s="589" t="s">
        <v>88</v>
      </c>
      <c r="G5" s="589" t="s">
        <v>89</v>
      </c>
      <c r="H5" s="627"/>
      <c r="I5" s="632"/>
      <c r="J5" s="635"/>
      <c r="K5" s="635"/>
      <c r="L5" s="635"/>
      <c r="M5" s="638" t="s">
        <v>90</v>
      </c>
      <c r="N5" s="20"/>
      <c r="O5" s="21"/>
      <c r="P5" s="616"/>
      <c r="Q5" s="616"/>
    </row>
    <row r="6" spans="1:29" ht="9" customHeight="1">
      <c r="A6" s="639"/>
      <c r="B6" s="617" t="s">
        <v>91</v>
      </c>
      <c r="C6" s="22"/>
      <c r="D6" s="23"/>
      <c r="E6" s="619" t="s">
        <v>92</v>
      </c>
      <c r="F6" s="655"/>
      <c r="G6" s="628"/>
      <c r="H6" s="629"/>
      <c r="I6" s="633"/>
      <c r="J6" s="636"/>
      <c r="K6" s="636"/>
      <c r="L6" s="636"/>
      <c r="M6" s="639"/>
      <c r="N6" s="20"/>
      <c r="O6" s="622"/>
      <c r="P6" s="616"/>
      <c r="Q6" s="616"/>
    </row>
    <row r="7" spans="1:29" ht="13.5" customHeight="1">
      <c r="A7" s="639"/>
      <c r="B7" s="617"/>
      <c r="C7" s="24" t="s">
        <v>93</v>
      </c>
      <c r="D7" s="25" t="s">
        <v>94</v>
      </c>
      <c r="E7" s="620"/>
      <c r="F7" s="655"/>
      <c r="G7" s="628"/>
      <c r="H7" s="629"/>
      <c r="I7" s="633"/>
      <c r="J7" s="636"/>
      <c r="K7" s="636"/>
      <c r="L7" s="636"/>
      <c r="M7" s="639"/>
      <c r="N7" s="20"/>
      <c r="O7" s="623"/>
      <c r="P7" s="624"/>
      <c r="Q7" s="624"/>
    </row>
    <row r="8" spans="1:29" ht="35.25" customHeight="1">
      <c r="A8" s="640"/>
      <c r="B8" s="618"/>
      <c r="C8" s="26" t="s">
        <v>95</v>
      </c>
      <c r="D8" s="26" t="s">
        <v>95</v>
      </c>
      <c r="E8" s="621"/>
      <c r="F8" s="593"/>
      <c r="G8" s="630"/>
      <c r="H8" s="631"/>
      <c r="I8" s="634"/>
      <c r="J8" s="637"/>
      <c r="K8" s="637"/>
      <c r="L8" s="637"/>
      <c r="M8" s="640"/>
      <c r="N8" s="27"/>
      <c r="O8" s="28" t="s">
        <v>96</v>
      </c>
      <c r="P8" s="625"/>
      <c r="Q8" s="626"/>
      <c r="R8" s="29" t="s">
        <v>97</v>
      </c>
      <c r="AC8" s="30" t="s">
        <v>98</v>
      </c>
    </row>
    <row r="9" spans="1:29" s="18" customFormat="1" ht="18.75" customHeight="1">
      <c r="A9" s="31">
        <f>IF(F9&gt;0,1,0)</f>
        <v>0</v>
      </c>
      <c r="B9" s="32">
        <f t="shared" ref="B9:B72" si="0">SUM(C9:D9)</f>
        <v>0</v>
      </c>
      <c r="C9" s="33">
        <f>IF($P$11&gt;0,IF($Y$11=0,Y9,0),0)</f>
        <v>0</v>
      </c>
      <c r="D9" s="34">
        <f>IF($P$11&gt;0,IF($Y$11=0,Y10,0),0)</f>
        <v>0</v>
      </c>
      <c r="E9" s="35">
        <f>ROUND((P$9*G$2/100)/12,0)+ROUND((P$10*(G$2-P$15)/100)/12,0)</f>
        <v>0</v>
      </c>
      <c r="F9" s="36">
        <f t="shared" ref="F9:F72" si="1">B9+E9</f>
        <v>0</v>
      </c>
      <c r="G9" s="601" t="s">
        <v>99</v>
      </c>
      <c r="H9" s="602"/>
      <c r="I9" s="37"/>
      <c r="J9" s="38"/>
      <c r="K9" s="38"/>
      <c r="L9" s="38"/>
      <c r="M9" s="39">
        <f t="shared" ref="M9:M72" si="2">SUM(I9:L9)</f>
        <v>0</v>
      </c>
      <c r="N9" s="40"/>
      <c r="O9" s="41" t="s">
        <v>100</v>
      </c>
      <c r="P9" s="605">
        <f>P8-P10</f>
        <v>0</v>
      </c>
      <c r="Q9" s="606"/>
      <c r="R9" s="42" t="s">
        <v>101</v>
      </c>
      <c r="X9" s="30" t="s">
        <v>102</v>
      </c>
      <c r="Y9" s="16" t="e">
        <f>P9-AA9*($P$11*12-$Y$11)+AA9</f>
        <v>#DIV/0!</v>
      </c>
      <c r="Z9" s="30" t="s">
        <v>103</v>
      </c>
      <c r="AA9" s="16" t="e">
        <f>ROUNDDOWN(P9/($P$11*12-$Y$11),0)</f>
        <v>#DIV/0!</v>
      </c>
      <c r="AC9" s="17">
        <v>1</v>
      </c>
    </row>
    <row r="10" spans="1:29" s="18" customFormat="1" ht="18.75" customHeight="1">
      <c r="A10" s="43">
        <f t="shared" ref="A10:A73" si="3">IF(F10&gt;0,A9+1,0)</f>
        <v>0</v>
      </c>
      <c r="B10" s="44">
        <f t="shared" si="0"/>
        <v>0</v>
      </c>
      <c r="C10" s="45">
        <f t="shared" ref="C10:C44" si="4">IF($P$11&gt;0,IF($Y$11&gt;AC9,0,IF($Y$11=AC9,$Y$9,IF($Y$11&lt;AC9,$AA$9,0))),0)</f>
        <v>0</v>
      </c>
      <c r="D10" s="46">
        <f t="shared" ref="D10:D44" si="5">IF($P$11&gt;0,IF($Y$11&gt;AC9,0,IF($Y$11=AC9,$Y$10,IF($Y$11&lt;AC9,$AA$10,0))),0)</f>
        <v>0</v>
      </c>
      <c r="E10" s="47">
        <f>ROUND(((P$9-SUM(C$9:C9))*G$2/100)/12,0)+ROUND(((P$10-SUM(D$9:D9))*(G$2-P$15)/100)/12,0)</f>
        <v>0</v>
      </c>
      <c r="F10" s="48">
        <f t="shared" si="1"/>
        <v>0</v>
      </c>
      <c r="G10" s="603"/>
      <c r="H10" s="604"/>
      <c r="I10" s="49"/>
      <c r="J10" s="49"/>
      <c r="K10" s="49"/>
      <c r="L10" s="49"/>
      <c r="M10" s="50">
        <f t="shared" si="2"/>
        <v>0</v>
      </c>
      <c r="N10" s="51"/>
      <c r="O10" s="52" t="s">
        <v>104</v>
      </c>
      <c r="P10" s="607"/>
      <c r="Q10" s="608"/>
      <c r="R10" s="29" t="s">
        <v>105</v>
      </c>
      <c r="X10" s="30" t="s">
        <v>106</v>
      </c>
      <c r="Y10" s="16" t="e">
        <f>P10-AA10*($P$11*12-$Y$11)+AA10</f>
        <v>#DIV/0!</v>
      </c>
      <c r="Z10" s="30" t="s">
        <v>107</v>
      </c>
      <c r="AA10" s="16" t="e">
        <f>ROUNDDOWN(P10/($P$11*12-$Y$11),0)</f>
        <v>#DIV/0!</v>
      </c>
      <c r="AC10" s="17">
        <v>2</v>
      </c>
    </row>
    <row r="11" spans="1:29" s="18" customFormat="1" ht="18.75" customHeight="1">
      <c r="A11" s="43">
        <f t="shared" si="3"/>
        <v>0</v>
      </c>
      <c r="B11" s="44">
        <f t="shared" si="0"/>
        <v>0</v>
      </c>
      <c r="C11" s="45">
        <f t="shared" si="4"/>
        <v>0</v>
      </c>
      <c r="D11" s="46">
        <f t="shared" si="5"/>
        <v>0</v>
      </c>
      <c r="E11" s="47">
        <f>ROUND(((P$9-SUM(C$9:C10))*G$2/100)/12,0)+ROUND(((P$10-SUM(D$9:D10))*(G$2-P$15)/100)/12,0)</f>
        <v>0</v>
      </c>
      <c r="F11" s="48">
        <f t="shared" si="1"/>
        <v>0</v>
      </c>
      <c r="G11" s="603"/>
      <c r="H11" s="604"/>
      <c r="I11" s="49"/>
      <c r="J11" s="49"/>
      <c r="K11" s="49"/>
      <c r="L11" s="49"/>
      <c r="M11" s="50">
        <f t="shared" si="2"/>
        <v>0</v>
      </c>
      <c r="N11" s="51"/>
      <c r="O11" s="53" t="s">
        <v>108</v>
      </c>
      <c r="P11" s="609"/>
      <c r="Q11" s="610"/>
      <c r="R11" s="29" t="s">
        <v>109</v>
      </c>
      <c r="X11" s="16" t="s">
        <v>98</v>
      </c>
      <c r="Y11" s="16">
        <f>IF(P12&gt;0,ROUNDUP((P12)-1,0),0)</f>
        <v>0</v>
      </c>
      <c r="Z11" s="16"/>
      <c r="AA11" s="17"/>
      <c r="AC11" s="17">
        <v>3</v>
      </c>
    </row>
    <row r="12" spans="1:29" s="18" customFormat="1" ht="18.75" customHeight="1">
      <c r="A12" s="43">
        <f t="shared" si="3"/>
        <v>0</v>
      </c>
      <c r="B12" s="44">
        <f t="shared" si="0"/>
        <v>0</v>
      </c>
      <c r="C12" s="45">
        <f t="shared" si="4"/>
        <v>0</v>
      </c>
      <c r="D12" s="46">
        <f t="shared" si="5"/>
        <v>0</v>
      </c>
      <c r="E12" s="47">
        <f>ROUND(((P$9-SUM(C$9:C11))*G$2/100)/12,0)+ROUND(((P$10-SUM(D$9:D11))*(G$2-P$15)/100)/12,0)</f>
        <v>0</v>
      </c>
      <c r="F12" s="48">
        <f t="shared" si="1"/>
        <v>0</v>
      </c>
      <c r="G12" s="603"/>
      <c r="H12" s="604"/>
      <c r="I12" s="49"/>
      <c r="J12" s="49"/>
      <c r="K12" s="49"/>
      <c r="L12" s="49"/>
      <c r="M12" s="50">
        <f t="shared" si="2"/>
        <v>0</v>
      </c>
      <c r="N12" s="51"/>
      <c r="O12" s="53" t="s">
        <v>110</v>
      </c>
      <c r="P12" s="609"/>
      <c r="Q12" s="610"/>
      <c r="R12" s="29" t="s">
        <v>111</v>
      </c>
      <c r="X12" s="16"/>
      <c r="Y12" s="54"/>
      <c r="Z12" s="16"/>
      <c r="AA12" s="17"/>
      <c r="AC12" s="17">
        <v>4</v>
      </c>
    </row>
    <row r="13" spans="1:29" s="18" customFormat="1" ht="18.75" customHeight="1">
      <c r="A13" s="43">
        <f t="shared" si="3"/>
        <v>0</v>
      </c>
      <c r="B13" s="44">
        <f t="shared" si="0"/>
        <v>0</v>
      </c>
      <c r="C13" s="45">
        <f t="shared" si="4"/>
        <v>0</v>
      </c>
      <c r="D13" s="46">
        <f t="shared" si="5"/>
        <v>0</v>
      </c>
      <c r="E13" s="47">
        <f>ROUND(((P$9-SUM(C$9:C12))*G$2/100)/12,0)+ROUND(((P$10-SUM(D$9:D12))*(G$2-P$15)/100)/12,0)</f>
        <v>0</v>
      </c>
      <c r="F13" s="48">
        <f t="shared" si="1"/>
        <v>0</v>
      </c>
      <c r="G13" s="603"/>
      <c r="H13" s="604"/>
      <c r="I13" s="49"/>
      <c r="J13" s="49"/>
      <c r="K13" s="49"/>
      <c r="L13" s="49"/>
      <c r="M13" s="50">
        <f t="shared" si="2"/>
        <v>0</v>
      </c>
      <c r="N13" s="55"/>
      <c r="O13" s="53" t="s">
        <v>112</v>
      </c>
      <c r="P13" s="609"/>
      <c r="Q13" s="610"/>
      <c r="R13" s="29" t="s">
        <v>113</v>
      </c>
      <c r="X13" s="16"/>
      <c r="Y13" s="16">
        <v>1</v>
      </c>
      <c r="Z13" s="16">
        <v>2</v>
      </c>
      <c r="AA13" s="17"/>
      <c r="AC13" s="17">
        <v>5</v>
      </c>
    </row>
    <row r="14" spans="1:29" s="18" customFormat="1" ht="18.75" customHeight="1">
      <c r="A14" s="43">
        <f t="shared" si="3"/>
        <v>0</v>
      </c>
      <c r="B14" s="44">
        <f t="shared" si="0"/>
        <v>0</v>
      </c>
      <c r="C14" s="45">
        <f t="shared" si="4"/>
        <v>0</v>
      </c>
      <c r="D14" s="46">
        <f t="shared" si="5"/>
        <v>0</v>
      </c>
      <c r="E14" s="47">
        <f>ROUND(((P$9-SUM(C$9:C13))*G$2/100)/12,0)+ROUND(((P$10-SUM(D$9:D13))*(G$2-P$15)/100)/12,0)</f>
        <v>0</v>
      </c>
      <c r="F14" s="48">
        <f t="shared" si="1"/>
        <v>0</v>
      </c>
      <c r="G14" s="603"/>
      <c r="H14" s="604"/>
      <c r="I14" s="49"/>
      <c r="J14" s="49"/>
      <c r="K14" s="49"/>
      <c r="L14" s="49"/>
      <c r="M14" s="50">
        <f t="shared" si="2"/>
        <v>0</v>
      </c>
      <c r="N14" s="51"/>
      <c r="O14" s="53" t="s">
        <v>114</v>
      </c>
      <c r="P14" s="611"/>
      <c r="Q14" s="612"/>
      <c r="R14" s="29" t="s">
        <v>115</v>
      </c>
      <c r="X14" s="16"/>
      <c r="Y14" s="16"/>
      <c r="Z14" s="16"/>
      <c r="AA14" s="17"/>
      <c r="AC14" s="17">
        <v>6</v>
      </c>
    </row>
    <row r="15" spans="1:29" s="18" customFormat="1" ht="18.75" customHeight="1">
      <c r="A15" s="43">
        <f t="shared" si="3"/>
        <v>0</v>
      </c>
      <c r="B15" s="44">
        <f t="shared" si="0"/>
        <v>0</v>
      </c>
      <c r="C15" s="45">
        <f t="shared" si="4"/>
        <v>0</v>
      </c>
      <c r="D15" s="46">
        <f t="shared" si="5"/>
        <v>0</v>
      </c>
      <c r="E15" s="47">
        <f>ROUND(((P$9-SUM(C$9:C14))*G$2/100)/12,0)+ROUND(((P$10-SUM(D$9:D14))*(G$2-P$15)/100)/12,0)</f>
        <v>0</v>
      </c>
      <c r="F15" s="48">
        <f t="shared" si="1"/>
        <v>0</v>
      </c>
      <c r="G15" s="603"/>
      <c r="H15" s="604"/>
      <c r="I15" s="49"/>
      <c r="J15" s="49"/>
      <c r="K15" s="49"/>
      <c r="L15" s="49"/>
      <c r="M15" s="50">
        <f t="shared" si="2"/>
        <v>0</v>
      </c>
      <c r="N15" s="56"/>
      <c r="O15" s="57" t="s">
        <v>116</v>
      </c>
      <c r="P15" s="613"/>
      <c r="Q15" s="613"/>
      <c r="R15" s="29" t="s">
        <v>117</v>
      </c>
      <c r="X15" s="16"/>
      <c r="Y15" s="16"/>
      <c r="Z15" s="16"/>
      <c r="AA15" s="17"/>
      <c r="AC15" s="17">
        <v>7</v>
      </c>
    </row>
    <row r="16" spans="1:29" s="18" customFormat="1" ht="18.75" customHeight="1">
      <c r="A16" s="43">
        <f t="shared" si="3"/>
        <v>0</v>
      </c>
      <c r="B16" s="44">
        <f t="shared" si="0"/>
        <v>0</v>
      </c>
      <c r="C16" s="45">
        <f t="shared" si="4"/>
        <v>0</v>
      </c>
      <c r="D16" s="46">
        <f t="shared" si="5"/>
        <v>0</v>
      </c>
      <c r="E16" s="47">
        <f>ROUND(((P$9-SUM(C$9:C15))*G$2/100)/12,0)+ROUND(((P$10-SUM(D$9:D15))*(G$2-P$15)/100)/12,0)</f>
        <v>0</v>
      </c>
      <c r="F16" s="48">
        <f t="shared" si="1"/>
        <v>0</v>
      </c>
      <c r="G16" s="603"/>
      <c r="H16" s="604"/>
      <c r="I16" s="49"/>
      <c r="J16" s="49"/>
      <c r="K16" s="49"/>
      <c r="L16" s="49"/>
      <c r="M16" s="50">
        <f t="shared" si="2"/>
        <v>0</v>
      </c>
      <c r="N16" s="56"/>
      <c r="O16" s="614"/>
      <c r="P16" s="615"/>
      <c r="Q16" s="615"/>
      <c r="R16" s="615"/>
      <c r="X16" s="16"/>
      <c r="Y16" s="16"/>
      <c r="Z16" s="16"/>
      <c r="AA16" s="17"/>
      <c r="AC16" s="17">
        <v>8</v>
      </c>
    </row>
    <row r="17" spans="1:29" s="18" customFormat="1" ht="18.75" customHeight="1">
      <c r="A17" s="43">
        <f t="shared" si="3"/>
        <v>0</v>
      </c>
      <c r="B17" s="44">
        <f t="shared" si="0"/>
        <v>0</v>
      </c>
      <c r="C17" s="45">
        <f t="shared" si="4"/>
        <v>0</v>
      </c>
      <c r="D17" s="46">
        <f t="shared" si="5"/>
        <v>0</v>
      </c>
      <c r="E17" s="47">
        <f>ROUND(((P$9-SUM(C$9:C16))*G$2/100)/12,0)+ROUND(((P$10-SUM(D$9:D16))*(G$2-P$15)/100)/12,0)</f>
        <v>0</v>
      </c>
      <c r="F17" s="48">
        <f t="shared" si="1"/>
        <v>0</v>
      </c>
      <c r="G17" s="603"/>
      <c r="H17" s="604"/>
      <c r="I17" s="49"/>
      <c r="J17" s="49"/>
      <c r="K17" s="49"/>
      <c r="L17" s="49"/>
      <c r="M17" s="50">
        <f t="shared" si="2"/>
        <v>0</v>
      </c>
      <c r="N17" s="56"/>
      <c r="O17" s="615"/>
      <c r="P17" s="615"/>
      <c r="Q17" s="615"/>
      <c r="R17" s="615"/>
      <c r="X17" s="16"/>
      <c r="Y17" s="16"/>
      <c r="Z17" s="16"/>
      <c r="AA17" s="17"/>
      <c r="AC17" s="17">
        <v>9</v>
      </c>
    </row>
    <row r="18" spans="1:29" s="18" customFormat="1" ht="18.75" customHeight="1">
      <c r="A18" s="43">
        <f t="shared" si="3"/>
        <v>0</v>
      </c>
      <c r="B18" s="44">
        <f t="shared" si="0"/>
        <v>0</v>
      </c>
      <c r="C18" s="45">
        <f t="shared" si="4"/>
        <v>0</v>
      </c>
      <c r="D18" s="46">
        <f t="shared" si="5"/>
        <v>0</v>
      </c>
      <c r="E18" s="47">
        <f>ROUND(((P$9-SUM(C$9:C17))*G$2/100)/12,0)+ROUND(((P$10-SUM(D$9:D17))*(G$2-P$15)/100)/12,0)</f>
        <v>0</v>
      </c>
      <c r="F18" s="48">
        <f t="shared" si="1"/>
        <v>0</v>
      </c>
      <c r="G18" s="58" t="s">
        <v>91</v>
      </c>
      <c r="H18" s="59">
        <f>SUM(F9:F20)</f>
        <v>0</v>
      </c>
      <c r="I18" s="49"/>
      <c r="J18" s="49"/>
      <c r="K18" s="49"/>
      <c r="L18" s="49"/>
      <c r="M18" s="50">
        <f t="shared" si="2"/>
        <v>0</v>
      </c>
      <c r="N18" s="56"/>
      <c r="O18" s="615"/>
      <c r="P18" s="615"/>
      <c r="Q18" s="615"/>
      <c r="R18" s="615"/>
      <c r="X18" s="16"/>
      <c r="Y18" s="16"/>
      <c r="Z18" s="16"/>
      <c r="AA18" s="17"/>
      <c r="AC18" s="17">
        <v>10</v>
      </c>
    </row>
    <row r="19" spans="1:29" s="18" customFormat="1" ht="18.75" customHeight="1">
      <c r="A19" s="43">
        <f t="shared" si="3"/>
        <v>0</v>
      </c>
      <c r="B19" s="44">
        <f t="shared" si="0"/>
        <v>0</v>
      </c>
      <c r="C19" s="45">
        <f t="shared" si="4"/>
        <v>0</v>
      </c>
      <c r="D19" s="46">
        <f t="shared" si="5"/>
        <v>0</v>
      </c>
      <c r="E19" s="47">
        <f>ROUND(((P$9-SUM(C$9:C18))*G$2/100)/12,0)+ROUND(((P$10-SUM(D$9:D18))*(G$2-P$15)/100)/12,0)</f>
        <v>0</v>
      </c>
      <c r="F19" s="48">
        <f t="shared" si="1"/>
        <v>0</v>
      </c>
      <c r="G19" s="60" t="s">
        <v>118</v>
      </c>
      <c r="H19" s="61">
        <f>SUM(B9:B20)</f>
        <v>0</v>
      </c>
      <c r="I19" s="49"/>
      <c r="J19" s="49"/>
      <c r="K19" s="49"/>
      <c r="L19" s="49"/>
      <c r="M19" s="50">
        <f t="shared" si="2"/>
        <v>0</v>
      </c>
      <c r="N19" s="56"/>
      <c r="O19" s="62" t="s">
        <v>119</v>
      </c>
      <c r="P19" s="63" t="s">
        <v>120</v>
      </c>
      <c r="Q19" s="63" t="s">
        <v>121</v>
      </c>
      <c r="R19" s="63" t="s">
        <v>122</v>
      </c>
      <c r="S19" s="63" t="s">
        <v>123</v>
      </c>
      <c r="T19" s="63" t="s">
        <v>124</v>
      </c>
      <c r="V19" s="16"/>
      <c r="X19" s="16"/>
      <c r="Y19" s="16"/>
      <c r="Z19" s="16"/>
      <c r="AA19" s="17"/>
      <c r="AC19" s="17">
        <v>11</v>
      </c>
    </row>
    <row r="20" spans="1:29" s="18" customFormat="1" ht="18.75" customHeight="1">
      <c r="A20" s="64">
        <f t="shared" si="3"/>
        <v>0</v>
      </c>
      <c r="B20" s="65">
        <f t="shared" si="0"/>
        <v>0</v>
      </c>
      <c r="C20" s="66">
        <f t="shared" si="4"/>
        <v>0</v>
      </c>
      <c r="D20" s="67">
        <f t="shared" si="5"/>
        <v>0</v>
      </c>
      <c r="E20" s="68">
        <f>ROUND(((P$9-SUM(C$9:C19))*G$2/100)/12,0)+ROUND(((P$10-SUM(D$9:D19))*(G$2-P$15)/100)/12,0)</f>
        <v>0</v>
      </c>
      <c r="F20" s="69">
        <f t="shared" si="1"/>
        <v>0</v>
      </c>
      <c r="G20" s="70" t="s">
        <v>125</v>
      </c>
      <c r="H20" s="71">
        <f>SUM(E9:E20)</f>
        <v>0</v>
      </c>
      <c r="I20" s="72"/>
      <c r="J20" s="72"/>
      <c r="K20" s="72"/>
      <c r="L20" s="72"/>
      <c r="M20" s="73">
        <f t="shared" si="2"/>
        <v>0</v>
      </c>
      <c r="N20" s="56"/>
      <c r="O20" s="74" t="str">
        <f>IF(Q20=$O$24,"最多","")</f>
        <v>最多</v>
      </c>
      <c r="P20" s="74" t="s">
        <v>126</v>
      </c>
      <c r="Q20" s="75">
        <f>SUM(R20:S20)</f>
        <v>0</v>
      </c>
      <c r="R20" s="75">
        <f>H19</f>
        <v>0</v>
      </c>
      <c r="S20" s="75">
        <f>H20</f>
        <v>0</v>
      </c>
      <c r="T20" s="76" t="s">
        <v>177</v>
      </c>
      <c r="U20" s="77"/>
      <c r="V20" s="78"/>
      <c r="X20" s="16"/>
      <c r="Y20" s="16"/>
      <c r="Z20" s="16"/>
      <c r="AA20" s="17"/>
      <c r="AC20" s="17">
        <v>12</v>
      </c>
    </row>
    <row r="21" spans="1:29" s="18" customFormat="1" ht="18.75" customHeight="1">
      <c r="A21" s="31">
        <f t="shared" si="3"/>
        <v>0</v>
      </c>
      <c r="B21" s="32">
        <f t="shared" si="0"/>
        <v>0</v>
      </c>
      <c r="C21" s="33">
        <f t="shared" si="4"/>
        <v>0</v>
      </c>
      <c r="D21" s="34">
        <f t="shared" si="5"/>
        <v>0</v>
      </c>
      <c r="E21" s="79">
        <f>ROUND(((P$9-SUM(C$9:C20))*G$2/100)/12,0)+ROUND(((P$10-SUM(D$9:D20))*(G$2-P$15)/100)/12,0)</f>
        <v>0</v>
      </c>
      <c r="F21" s="36">
        <f t="shared" si="1"/>
        <v>0</v>
      </c>
      <c r="G21" s="601" t="s">
        <v>127</v>
      </c>
      <c r="H21" s="602"/>
      <c r="I21" s="37"/>
      <c r="J21" s="37"/>
      <c r="K21" s="37"/>
      <c r="L21" s="37"/>
      <c r="M21" s="39">
        <f t="shared" si="2"/>
        <v>0</v>
      </c>
      <c r="N21" s="56"/>
      <c r="O21" s="74" t="str">
        <f>IF(Q21=$O$24,"最多","")</f>
        <v>最多</v>
      </c>
      <c r="P21" s="74" t="s">
        <v>128</v>
      </c>
      <c r="Q21" s="75">
        <f>SUM(R21:S21)</f>
        <v>0</v>
      </c>
      <c r="R21" s="75">
        <f>H31</f>
        <v>0</v>
      </c>
      <c r="S21" s="75">
        <f>H32</f>
        <v>0</v>
      </c>
      <c r="T21" s="76" t="s">
        <v>178</v>
      </c>
      <c r="U21" s="77"/>
      <c r="V21" s="80"/>
      <c r="X21" s="16"/>
      <c r="Y21" s="16"/>
      <c r="Z21" s="16"/>
      <c r="AA21" s="17"/>
      <c r="AC21" s="17">
        <v>13</v>
      </c>
    </row>
    <row r="22" spans="1:29" s="18" customFormat="1" ht="18.75" customHeight="1">
      <c r="A22" s="43">
        <f t="shared" si="3"/>
        <v>0</v>
      </c>
      <c r="B22" s="44">
        <f t="shared" si="0"/>
        <v>0</v>
      </c>
      <c r="C22" s="45">
        <f t="shared" si="4"/>
        <v>0</v>
      </c>
      <c r="D22" s="46">
        <f t="shared" si="5"/>
        <v>0</v>
      </c>
      <c r="E22" s="47">
        <f>ROUND(((P$9-SUM(C$9:C21))*G$2/100)/12,0)+ROUND(((P$10-SUM(D$9:D21))*(G$2-P$15)/100)/12,0)</f>
        <v>0</v>
      </c>
      <c r="F22" s="48">
        <f t="shared" si="1"/>
        <v>0</v>
      </c>
      <c r="G22" s="603"/>
      <c r="H22" s="604"/>
      <c r="I22" s="49"/>
      <c r="J22" s="49"/>
      <c r="K22" s="49"/>
      <c r="L22" s="49"/>
      <c r="M22" s="50">
        <f t="shared" si="2"/>
        <v>0</v>
      </c>
      <c r="N22" s="56"/>
      <c r="O22" s="74" t="str">
        <f>IF(Q22=$O$24,"最多","")</f>
        <v>最多</v>
      </c>
      <c r="P22" s="74" t="s">
        <v>129</v>
      </c>
      <c r="Q22" s="75">
        <f>SUM(R22:S22)</f>
        <v>0</v>
      </c>
      <c r="R22" s="75">
        <f>H43</f>
        <v>0</v>
      </c>
      <c r="S22" s="75">
        <f>H44</f>
        <v>0</v>
      </c>
      <c r="T22" s="76" t="s">
        <v>180</v>
      </c>
      <c r="U22" s="77"/>
      <c r="V22" s="80"/>
      <c r="X22" s="16"/>
      <c r="Y22" s="16"/>
      <c r="Z22" s="16"/>
      <c r="AA22" s="17"/>
      <c r="AC22" s="17">
        <v>14</v>
      </c>
    </row>
    <row r="23" spans="1:29" s="18" customFormat="1" ht="18.75" customHeight="1">
      <c r="A23" s="43">
        <f t="shared" si="3"/>
        <v>0</v>
      </c>
      <c r="B23" s="44">
        <f t="shared" si="0"/>
        <v>0</v>
      </c>
      <c r="C23" s="45">
        <f t="shared" si="4"/>
        <v>0</v>
      </c>
      <c r="D23" s="46">
        <f t="shared" si="5"/>
        <v>0</v>
      </c>
      <c r="E23" s="47">
        <f>ROUND(((P$9-SUM(C$9:C22))*G$2/100)/12,0)+ROUND(((P$10-SUM(D$9:D22))*(G$2-P$15)/100)/12,0)</f>
        <v>0</v>
      </c>
      <c r="F23" s="48">
        <f t="shared" si="1"/>
        <v>0</v>
      </c>
      <c r="G23" s="603"/>
      <c r="H23" s="604"/>
      <c r="I23" s="49"/>
      <c r="J23" s="49"/>
      <c r="K23" s="49"/>
      <c r="L23" s="49"/>
      <c r="M23" s="50">
        <f t="shared" si="2"/>
        <v>0</v>
      </c>
      <c r="N23" s="56"/>
      <c r="O23" s="74" t="str">
        <f>IF(Q23=$O$24,"最多","")</f>
        <v>最多</v>
      </c>
      <c r="P23" s="74" t="s">
        <v>130</v>
      </c>
      <c r="Q23" s="75">
        <f>SUM(R23:S23)</f>
        <v>0</v>
      </c>
      <c r="R23" s="75">
        <f>H55</f>
        <v>0</v>
      </c>
      <c r="S23" s="75">
        <f>H56</f>
        <v>0</v>
      </c>
      <c r="T23" s="76" t="s">
        <v>181</v>
      </c>
      <c r="U23" s="77"/>
      <c r="V23" s="80"/>
      <c r="X23" s="16"/>
      <c r="Y23" s="16"/>
      <c r="Z23" s="16"/>
      <c r="AA23" s="17"/>
      <c r="AC23" s="17">
        <v>15</v>
      </c>
    </row>
    <row r="24" spans="1:29" s="18" customFormat="1" ht="18.75" customHeight="1">
      <c r="A24" s="43">
        <f t="shared" si="3"/>
        <v>0</v>
      </c>
      <c r="B24" s="44">
        <f t="shared" si="0"/>
        <v>0</v>
      </c>
      <c r="C24" s="45">
        <f t="shared" si="4"/>
        <v>0</v>
      </c>
      <c r="D24" s="46">
        <f t="shared" si="5"/>
        <v>0</v>
      </c>
      <c r="E24" s="47">
        <f>ROUND(((P$9-SUM(C$9:C23))*G$2/100)/12,0)+ROUND(((P$10-SUM(D$9:D23))*(G$2-P$15)/100)/12,0)</f>
        <v>0</v>
      </c>
      <c r="F24" s="48">
        <f t="shared" si="1"/>
        <v>0</v>
      </c>
      <c r="G24" s="603"/>
      <c r="H24" s="604"/>
      <c r="I24" s="49"/>
      <c r="J24" s="49"/>
      <c r="K24" s="49"/>
      <c r="L24" s="49"/>
      <c r="M24" s="50">
        <f t="shared" si="2"/>
        <v>0</v>
      </c>
      <c r="N24" s="56"/>
      <c r="O24" s="81">
        <f>MAX(Q20:Q23)</f>
        <v>0</v>
      </c>
      <c r="P24" s="82"/>
      <c r="Q24" s="83"/>
      <c r="R24" s="84"/>
      <c r="S24" s="85"/>
      <c r="V24" s="86"/>
      <c r="X24" s="16"/>
      <c r="Y24" s="16"/>
      <c r="Z24" s="16"/>
      <c r="AA24" s="17"/>
      <c r="AC24" s="17">
        <v>16</v>
      </c>
    </row>
    <row r="25" spans="1:29" s="18" customFormat="1" ht="18.75" customHeight="1">
      <c r="A25" s="43">
        <f t="shared" si="3"/>
        <v>0</v>
      </c>
      <c r="B25" s="44">
        <f t="shared" si="0"/>
        <v>0</v>
      </c>
      <c r="C25" s="45">
        <f t="shared" si="4"/>
        <v>0</v>
      </c>
      <c r="D25" s="46">
        <f t="shared" si="5"/>
        <v>0</v>
      </c>
      <c r="E25" s="47">
        <f>ROUND(((P$9-SUM(C$9:C24))*G$2/100)/12,0)+ROUND(((P$10-SUM(D$9:D24))*(G$2-P$15)/100)/12,0)</f>
        <v>0</v>
      </c>
      <c r="F25" s="48">
        <f t="shared" si="1"/>
        <v>0</v>
      </c>
      <c r="G25" s="603"/>
      <c r="H25" s="604"/>
      <c r="I25" s="49"/>
      <c r="J25" s="49"/>
      <c r="K25" s="49"/>
      <c r="L25" s="49"/>
      <c r="M25" s="50">
        <f t="shared" si="2"/>
        <v>0</v>
      </c>
      <c r="N25" s="56"/>
      <c r="O25" s="87"/>
      <c r="P25" s="88" t="s">
        <v>131</v>
      </c>
      <c r="Q25" s="89">
        <f>VLOOKUP("最多",O20:S23,5,TRUE)</f>
        <v>0</v>
      </c>
      <c r="R25" s="87"/>
      <c r="S25" s="87"/>
      <c r="V25" s="86"/>
      <c r="X25" s="16"/>
      <c r="Y25" s="16"/>
      <c r="Z25" s="16"/>
      <c r="AA25" s="17"/>
      <c r="AC25" s="17">
        <v>17</v>
      </c>
    </row>
    <row r="26" spans="1:29" s="18" customFormat="1" ht="18.75" customHeight="1">
      <c r="A26" s="43">
        <f t="shared" si="3"/>
        <v>0</v>
      </c>
      <c r="B26" s="44">
        <f t="shared" si="0"/>
        <v>0</v>
      </c>
      <c r="C26" s="45">
        <f t="shared" si="4"/>
        <v>0</v>
      </c>
      <c r="D26" s="46">
        <f t="shared" si="5"/>
        <v>0</v>
      </c>
      <c r="E26" s="47">
        <f>ROUND(((P$9-SUM(C$9:C25))*G$2/100)/12,0)+ROUND(((P$10-SUM(D$9:D25))*(G$2-P$15)/100)/12,0)</f>
        <v>0</v>
      </c>
      <c r="F26" s="48">
        <f t="shared" si="1"/>
        <v>0</v>
      </c>
      <c r="G26" s="603"/>
      <c r="H26" s="604"/>
      <c r="I26" s="49"/>
      <c r="J26" s="49"/>
      <c r="K26" s="49"/>
      <c r="L26" s="49"/>
      <c r="M26" s="50">
        <f t="shared" si="2"/>
        <v>0</v>
      </c>
      <c r="N26" s="56"/>
      <c r="O26" s="87"/>
      <c r="P26" s="88" t="s">
        <v>132</v>
      </c>
      <c r="Q26" s="89">
        <f>VLOOKUP("最多",O20:S23,4,TRUE)</f>
        <v>0</v>
      </c>
      <c r="R26" s="87"/>
      <c r="S26" s="87"/>
      <c r="X26" s="16"/>
      <c r="Y26" s="16"/>
      <c r="Z26" s="16"/>
      <c r="AA26" s="17"/>
      <c r="AC26" s="17">
        <v>18</v>
      </c>
    </row>
    <row r="27" spans="1:29" s="18" customFormat="1" ht="18.75" customHeight="1">
      <c r="A27" s="43">
        <f t="shared" si="3"/>
        <v>0</v>
      </c>
      <c r="B27" s="44">
        <f t="shared" si="0"/>
        <v>0</v>
      </c>
      <c r="C27" s="45">
        <f t="shared" si="4"/>
        <v>0</v>
      </c>
      <c r="D27" s="46">
        <f t="shared" si="5"/>
        <v>0</v>
      </c>
      <c r="E27" s="47">
        <f>ROUND(((P$9-SUM(C$9:C26))*G$2/100)/12,0)+ROUND(((P$10-SUM(D$9:D26))*(G$2-P$15)/100)/12,0)</f>
        <v>0</v>
      </c>
      <c r="F27" s="48">
        <f t="shared" si="1"/>
        <v>0</v>
      </c>
      <c r="G27" s="603"/>
      <c r="H27" s="604"/>
      <c r="I27" s="49"/>
      <c r="J27" s="49"/>
      <c r="K27" s="49"/>
      <c r="L27" s="49"/>
      <c r="M27" s="50">
        <f t="shared" si="2"/>
        <v>0</v>
      </c>
      <c r="N27" s="56"/>
      <c r="P27" s="18" t="s">
        <v>133</v>
      </c>
      <c r="Q27" s="90" t="str">
        <f>IFERROR(Q26/P8,"")</f>
        <v/>
      </c>
      <c r="X27" s="16"/>
      <c r="Y27" s="16"/>
      <c r="Z27" s="16"/>
      <c r="AA27" s="17"/>
      <c r="AC27" s="17">
        <v>19</v>
      </c>
    </row>
    <row r="28" spans="1:29" s="18" customFormat="1" ht="18.75" customHeight="1">
      <c r="A28" s="43">
        <f t="shared" si="3"/>
        <v>0</v>
      </c>
      <c r="B28" s="44">
        <f t="shared" si="0"/>
        <v>0</v>
      </c>
      <c r="C28" s="45">
        <f t="shared" si="4"/>
        <v>0</v>
      </c>
      <c r="D28" s="46">
        <f t="shared" si="5"/>
        <v>0</v>
      </c>
      <c r="E28" s="47">
        <f>ROUND(((P$9-SUM(C$9:C27))*G$2/100)/12,0)+ROUND(((P$10-SUM(D$9:D27))*(G$2-P$15)/100)/12,0)</f>
        <v>0</v>
      </c>
      <c r="F28" s="48">
        <f t="shared" si="1"/>
        <v>0</v>
      </c>
      <c r="G28" s="603"/>
      <c r="H28" s="604"/>
      <c r="I28" s="49"/>
      <c r="J28" s="49"/>
      <c r="K28" s="49"/>
      <c r="L28" s="49"/>
      <c r="M28" s="50">
        <f t="shared" si="2"/>
        <v>0</v>
      </c>
      <c r="N28" s="56"/>
      <c r="P28" s="18" t="s">
        <v>134</v>
      </c>
      <c r="Q28" s="90" t="str">
        <f>IFERROR(Q25/P8,"")</f>
        <v/>
      </c>
      <c r="X28" s="16"/>
      <c r="Y28" s="16"/>
      <c r="Z28" s="16"/>
      <c r="AA28" s="17"/>
      <c r="AC28" s="17">
        <v>20</v>
      </c>
    </row>
    <row r="29" spans="1:29" s="18" customFormat="1" ht="18.75" customHeight="1">
      <c r="A29" s="43">
        <f t="shared" si="3"/>
        <v>0</v>
      </c>
      <c r="B29" s="44">
        <f t="shared" si="0"/>
        <v>0</v>
      </c>
      <c r="C29" s="45">
        <f t="shared" si="4"/>
        <v>0</v>
      </c>
      <c r="D29" s="46">
        <f t="shared" si="5"/>
        <v>0</v>
      </c>
      <c r="E29" s="47">
        <f>ROUND(((P$9-SUM(C$9:C28))*G$2/100)/12,0)+ROUND(((P$10-SUM(D$9:D28))*(G$2-P$15)/100)/12,0)</f>
        <v>0</v>
      </c>
      <c r="F29" s="48">
        <f t="shared" si="1"/>
        <v>0</v>
      </c>
      <c r="G29" s="603"/>
      <c r="H29" s="604"/>
      <c r="I29" s="49"/>
      <c r="J29" s="49"/>
      <c r="K29" s="49"/>
      <c r="L29" s="49"/>
      <c r="M29" s="50">
        <f t="shared" si="2"/>
        <v>0</v>
      </c>
      <c r="N29" s="56"/>
      <c r="P29" s="91" t="s">
        <v>91</v>
      </c>
      <c r="Q29" s="92">
        <f>IFERROR(SUM(Q27:Q28),"")</f>
        <v>0</v>
      </c>
      <c r="X29" s="16"/>
      <c r="Y29" s="16"/>
      <c r="Z29" s="16"/>
      <c r="AA29" s="17"/>
      <c r="AC29" s="17">
        <v>21</v>
      </c>
    </row>
    <row r="30" spans="1:29" s="18" customFormat="1" ht="18.75" customHeight="1">
      <c r="A30" s="43">
        <f t="shared" si="3"/>
        <v>0</v>
      </c>
      <c r="B30" s="44">
        <f t="shared" si="0"/>
        <v>0</v>
      </c>
      <c r="C30" s="45">
        <f t="shared" si="4"/>
        <v>0</v>
      </c>
      <c r="D30" s="46">
        <f t="shared" si="5"/>
        <v>0</v>
      </c>
      <c r="E30" s="47">
        <f>ROUND(((P$9-SUM(C$9:C29))*G$2/100)/12,0)+ROUND(((P$10-SUM(D$9:D29))*(G$2-P$15)/100)/12,0)</f>
        <v>0</v>
      </c>
      <c r="F30" s="48">
        <f t="shared" si="1"/>
        <v>0</v>
      </c>
      <c r="G30" s="58" t="s">
        <v>91</v>
      </c>
      <c r="H30" s="59">
        <f>SUM(F21:F32)</f>
        <v>0</v>
      </c>
      <c r="I30" s="49"/>
      <c r="J30" s="49"/>
      <c r="K30" s="49"/>
      <c r="L30" s="49"/>
      <c r="M30" s="50">
        <f t="shared" si="2"/>
        <v>0</v>
      </c>
      <c r="N30" s="56"/>
      <c r="X30" s="16"/>
      <c r="Y30" s="16"/>
      <c r="Z30" s="16"/>
      <c r="AA30" s="17"/>
      <c r="AC30" s="17">
        <v>22</v>
      </c>
    </row>
    <row r="31" spans="1:29" s="18" customFormat="1" ht="18.75" customHeight="1">
      <c r="A31" s="43">
        <f t="shared" si="3"/>
        <v>0</v>
      </c>
      <c r="B31" s="44">
        <f t="shared" si="0"/>
        <v>0</v>
      </c>
      <c r="C31" s="45">
        <f t="shared" si="4"/>
        <v>0</v>
      </c>
      <c r="D31" s="46">
        <f t="shared" si="5"/>
        <v>0</v>
      </c>
      <c r="E31" s="47">
        <f>ROUND(((P$9-SUM(C$9:C30))*G$2/100)/12,0)+ROUND(((P$10-SUM(D$9:D30))*(G$2-P$15)/100)/12,0)</f>
        <v>0</v>
      </c>
      <c r="F31" s="48">
        <f t="shared" si="1"/>
        <v>0</v>
      </c>
      <c r="G31" s="60" t="s">
        <v>118</v>
      </c>
      <c r="H31" s="61">
        <f>SUM(B21:B32)</f>
        <v>0</v>
      </c>
      <c r="I31" s="49"/>
      <c r="J31" s="49"/>
      <c r="K31" s="49"/>
      <c r="L31" s="49"/>
      <c r="M31" s="50">
        <f t="shared" si="2"/>
        <v>0</v>
      </c>
      <c r="N31" s="56"/>
      <c r="X31" s="16"/>
      <c r="Y31" s="16"/>
      <c r="Z31" s="16"/>
      <c r="AA31" s="17"/>
      <c r="AC31" s="17">
        <v>23</v>
      </c>
    </row>
    <row r="32" spans="1:29" s="18" customFormat="1" ht="18.75" customHeight="1">
      <c r="A32" s="64">
        <f t="shared" si="3"/>
        <v>0</v>
      </c>
      <c r="B32" s="65">
        <f t="shared" si="0"/>
        <v>0</v>
      </c>
      <c r="C32" s="66">
        <f t="shared" si="4"/>
        <v>0</v>
      </c>
      <c r="D32" s="67">
        <f t="shared" si="5"/>
        <v>0</v>
      </c>
      <c r="E32" s="68">
        <f>ROUND(((P$9-SUM(C$9:C31))*G$2/100)/12,0)+ROUND(((P$10-SUM(D$9:D31))*(G$2-P$15)/100)/12,0)</f>
        <v>0</v>
      </c>
      <c r="F32" s="69">
        <f t="shared" si="1"/>
        <v>0</v>
      </c>
      <c r="G32" s="70" t="s">
        <v>125</v>
      </c>
      <c r="H32" s="71">
        <f>SUM(E21:E32)</f>
        <v>0</v>
      </c>
      <c r="I32" s="72"/>
      <c r="J32" s="72"/>
      <c r="K32" s="72"/>
      <c r="L32" s="72"/>
      <c r="M32" s="73">
        <f t="shared" si="2"/>
        <v>0</v>
      </c>
      <c r="N32" s="56"/>
      <c r="X32" s="16"/>
      <c r="Y32" s="16"/>
      <c r="Z32" s="16"/>
      <c r="AA32" s="17"/>
      <c r="AC32" s="17">
        <v>24</v>
      </c>
    </row>
    <row r="33" spans="1:29" s="18" customFormat="1" ht="18.75" customHeight="1">
      <c r="A33" s="31">
        <f t="shared" si="3"/>
        <v>0</v>
      </c>
      <c r="B33" s="32">
        <f t="shared" si="0"/>
        <v>0</v>
      </c>
      <c r="C33" s="33">
        <f t="shared" si="4"/>
        <v>0</v>
      </c>
      <c r="D33" s="34">
        <f t="shared" si="5"/>
        <v>0</v>
      </c>
      <c r="E33" s="79">
        <f>ROUND(((P$9-SUM(C$9:C32))*G$2/100)/12,0)+ROUND(((P$10-SUM(D$9:D32))*(G$2-P$15)/100)/12,0)</f>
        <v>0</v>
      </c>
      <c r="F33" s="36">
        <f t="shared" si="1"/>
        <v>0</v>
      </c>
      <c r="G33" s="601" t="s">
        <v>135</v>
      </c>
      <c r="H33" s="602"/>
      <c r="I33" s="37"/>
      <c r="J33" s="37"/>
      <c r="K33" s="37"/>
      <c r="L33" s="37"/>
      <c r="M33" s="39">
        <f t="shared" si="2"/>
        <v>0</v>
      </c>
      <c r="N33" s="56"/>
      <c r="X33" s="16"/>
      <c r="Y33" s="16"/>
      <c r="Z33" s="16"/>
      <c r="AA33" s="17"/>
      <c r="AC33" s="17">
        <v>25</v>
      </c>
    </row>
    <row r="34" spans="1:29" s="18" customFormat="1" ht="18.75" customHeight="1">
      <c r="A34" s="43">
        <f t="shared" si="3"/>
        <v>0</v>
      </c>
      <c r="B34" s="44">
        <f t="shared" si="0"/>
        <v>0</v>
      </c>
      <c r="C34" s="45">
        <f t="shared" si="4"/>
        <v>0</v>
      </c>
      <c r="D34" s="46">
        <f t="shared" si="5"/>
        <v>0</v>
      </c>
      <c r="E34" s="47">
        <f>ROUND(((P$9-SUM(C$9:C33))*G$2/100)/12,0)+ROUND(((P$10-SUM(D$9:D33))*(G$2-P$15)/100)/12,0)</f>
        <v>0</v>
      </c>
      <c r="F34" s="48">
        <f t="shared" si="1"/>
        <v>0</v>
      </c>
      <c r="G34" s="603"/>
      <c r="H34" s="604"/>
      <c r="I34" s="49"/>
      <c r="J34" s="49"/>
      <c r="K34" s="49"/>
      <c r="L34" s="49"/>
      <c r="M34" s="50">
        <f t="shared" si="2"/>
        <v>0</v>
      </c>
      <c r="N34" s="56"/>
      <c r="X34" s="16"/>
      <c r="Y34" s="16"/>
      <c r="Z34" s="16"/>
      <c r="AA34" s="17"/>
      <c r="AC34" s="17">
        <v>26</v>
      </c>
    </row>
    <row r="35" spans="1:29" s="18" customFormat="1" ht="18.75" customHeight="1">
      <c r="A35" s="43">
        <f t="shared" si="3"/>
        <v>0</v>
      </c>
      <c r="B35" s="44">
        <f t="shared" si="0"/>
        <v>0</v>
      </c>
      <c r="C35" s="45">
        <f t="shared" si="4"/>
        <v>0</v>
      </c>
      <c r="D35" s="46">
        <f t="shared" si="5"/>
        <v>0</v>
      </c>
      <c r="E35" s="47">
        <f>ROUND(((P$9-SUM(C$9:C34))*G$2/100)/12,0)+ROUND(((P$10-SUM(D$9:D34))*(G$2-P$15)/100)/12,0)</f>
        <v>0</v>
      </c>
      <c r="F35" s="48">
        <f t="shared" si="1"/>
        <v>0</v>
      </c>
      <c r="G35" s="603"/>
      <c r="H35" s="604"/>
      <c r="I35" s="49"/>
      <c r="J35" s="49"/>
      <c r="K35" s="49"/>
      <c r="L35" s="49"/>
      <c r="M35" s="50">
        <f t="shared" si="2"/>
        <v>0</v>
      </c>
      <c r="N35" s="56"/>
      <c r="X35" s="16"/>
      <c r="Y35" s="16"/>
      <c r="Z35" s="16"/>
      <c r="AA35" s="17"/>
      <c r="AC35" s="17">
        <v>27</v>
      </c>
    </row>
    <row r="36" spans="1:29" s="18" customFormat="1" ht="18.75" customHeight="1">
      <c r="A36" s="43">
        <f t="shared" si="3"/>
        <v>0</v>
      </c>
      <c r="B36" s="44">
        <f t="shared" si="0"/>
        <v>0</v>
      </c>
      <c r="C36" s="45">
        <f t="shared" si="4"/>
        <v>0</v>
      </c>
      <c r="D36" s="46">
        <f t="shared" si="5"/>
        <v>0</v>
      </c>
      <c r="E36" s="47">
        <f>ROUND(((P$9-SUM(C$9:C35))*G$2/100)/12,0)+ROUND(((P$10-SUM(D$9:D35))*(G$2-P$15)/100)/12,0)</f>
        <v>0</v>
      </c>
      <c r="F36" s="48">
        <f t="shared" si="1"/>
        <v>0</v>
      </c>
      <c r="G36" s="603"/>
      <c r="H36" s="604"/>
      <c r="I36" s="49"/>
      <c r="J36" s="49"/>
      <c r="K36" s="49"/>
      <c r="L36" s="49"/>
      <c r="M36" s="50">
        <f t="shared" si="2"/>
        <v>0</v>
      </c>
      <c r="N36" s="93"/>
      <c r="X36" s="16"/>
      <c r="Y36" s="16"/>
      <c r="Z36" s="16"/>
      <c r="AA36" s="17"/>
      <c r="AC36" s="17">
        <v>28</v>
      </c>
    </row>
    <row r="37" spans="1:29" s="18" customFormat="1" ht="18.75" customHeight="1">
      <c r="A37" s="43">
        <f t="shared" si="3"/>
        <v>0</v>
      </c>
      <c r="B37" s="44">
        <f t="shared" si="0"/>
        <v>0</v>
      </c>
      <c r="C37" s="45">
        <f t="shared" si="4"/>
        <v>0</v>
      </c>
      <c r="D37" s="46">
        <f t="shared" si="5"/>
        <v>0</v>
      </c>
      <c r="E37" s="47">
        <f>ROUND(((P$9-SUM(C$9:C36))*G$2/100)/12,0)+ROUND(((P$10-SUM(D$9:D36))*(G$2-P$15)/100)/12,0)</f>
        <v>0</v>
      </c>
      <c r="F37" s="48">
        <f t="shared" si="1"/>
        <v>0</v>
      </c>
      <c r="G37" s="603"/>
      <c r="H37" s="604"/>
      <c r="I37" s="49"/>
      <c r="J37" s="49"/>
      <c r="K37" s="49"/>
      <c r="L37" s="49"/>
      <c r="M37" s="50">
        <f t="shared" si="2"/>
        <v>0</v>
      </c>
      <c r="N37" s="56"/>
      <c r="X37" s="16"/>
      <c r="Y37" s="16"/>
      <c r="Z37" s="16"/>
      <c r="AA37" s="17"/>
      <c r="AC37" s="17">
        <v>29</v>
      </c>
    </row>
    <row r="38" spans="1:29" s="18" customFormat="1" ht="18.75" customHeight="1">
      <c r="A38" s="43">
        <f t="shared" si="3"/>
        <v>0</v>
      </c>
      <c r="B38" s="44">
        <f t="shared" si="0"/>
        <v>0</v>
      </c>
      <c r="C38" s="45">
        <f t="shared" si="4"/>
        <v>0</v>
      </c>
      <c r="D38" s="46">
        <f t="shared" si="5"/>
        <v>0</v>
      </c>
      <c r="E38" s="47">
        <f>ROUND(((P$9-SUM(C$9:C37))*G$2/100)/12,0)+ROUND(((P$10-SUM(D$9:D37))*(G$2-P$15)/100)/12,0)</f>
        <v>0</v>
      </c>
      <c r="F38" s="48">
        <f t="shared" si="1"/>
        <v>0</v>
      </c>
      <c r="G38" s="603"/>
      <c r="H38" s="604"/>
      <c r="I38" s="49"/>
      <c r="J38" s="49"/>
      <c r="K38" s="49"/>
      <c r="L38" s="49"/>
      <c r="M38" s="50">
        <f t="shared" si="2"/>
        <v>0</v>
      </c>
      <c r="N38" s="56"/>
      <c r="X38" s="16"/>
      <c r="Y38" s="16"/>
      <c r="Z38" s="16"/>
      <c r="AA38" s="17"/>
      <c r="AC38" s="17">
        <v>30</v>
      </c>
    </row>
    <row r="39" spans="1:29" s="18" customFormat="1" ht="18.75" customHeight="1">
      <c r="A39" s="43">
        <f t="shared" si="3"/>
        <v>0</v>
      </c>
      <c r="B39" s="44">
        <f t="shared" si="0"/>
        <v>0</v>
      </c>
      <c r="C39" s="45">
        <f t="shared" si="4"/>
        <v>0</v>
      </c>
      <c r="D39" s="46">
        <f t="shared" si="5"/>
        <v>0</v>
      </c>
      <c r="E39" s="47">
        <f>ROUND(((P$9-SUM(C$9:C38))*G$2/100)/12,0)+ROUND(((P$10-SUM(D$9:D38))*(G$2-P$15)/100)/12,0)</f>
        <v>0</v>
      </c>
      <c r="F39" s="48">
        <f t="shared" si="1"/>
        <v>0</v>
      </c>
      <c r="G39" s="603"/>
      <c r="H39" s="604"/>
      <c r="I39" s="49"/>
      <c r="J39" s="49"/>
      <c r="K39" s="49"/>
      <c r="L39" s="49"/>
      <c r="M39" s="50">
        <f t="shared" si="2"/>
        <v>0</v>
      </c>
      <c r="N39" s="56"/>
      <c r="X39" s="16"/>
      <c r="Y39" s="16"/>
      <c r="Z39" s="16"/>
      <c r="AA39" s="17"/>
      <c r="AC39" s="17">
        <v>31</v>
      </c>
    </row>
    <row r="40" spans="1:29" s="18" customFormat="1" ht="18.75" customHeight="1">
      <c r="A40" s="43">
        <f t="shared" si="3"/>
        <v>0</v>
      </c>
      <c r="B40" s="44">
        <f t="shared" si="0"/>
        <v>0</v>
      </c>
      <c r="C40" s="45">
        <f t="shared" si="4"/>
        <v>0</v>
      </c>
      <c r="D40" s="46">
        <f t="shared" si="5"/>
        <v>0</v>
      </c>
      <c r="E40" s="47">
        <f>ROUND(((P$9-SUM(C$9:C39))*G$2/100)/12,0)+ROUND(((P$10-SUM(D$9:D39))*(G$2-P$15)/100)/12,0)</f>
        <v>0</v>
      </c>
      <c r="F40" s="48">
        <f t="shared" si="1"/>
        <v>0</v>
      </c>
      <c r="G40" s="603"/>
      <c r="H40" s="604"/>
      <c r="I40" s="49"/>
      <c r="J40" s="49"/>
      <c r="K40" s="49"/>
      <c r="L40" s="49"/>
      <c r="M40" s="50">
        <f t="shared" si="2"/>
        <v>0</v>
      </c>
      <c r="N40" s="56"/>
      <c r="X40" s="16"/>
      <c r="Y40" s="16"/>
      <c r="Z40" s="16"/>
      <c r="AA40" s="17"/>
      <c r="AC40" s="17">
        <v>32</v>
      </c>
    </row>
    <row r="41" spans="1:29" s="18" customFormat="1" ht="18.75" customHeight="1">
      <c r="A41" s="43">
        <f t="shared" si="3"/>
        <v>0</v>
      </c>
      <c r="B41" s="44">
        <f t="shared" si="0"/>
        <v>0</v>
      </c>
      <c r="C41" s="45">
        <f t="shared" si="4"/>
        <v>0</v>
      </c>
      <c r="D41" s="46">
        <f t="shared" si="5"/>
        <v>0</v>
      </c>
      <c r="E41" s="47">
        <f>ROUND(((P$9-SUM(C$9:C40))*G$2/100)/12,0)+ROUND(((P$10-SUM(D$9:D40))*(G$2-P$15)/100)/12,0)</f>
        <v>0</v>
      </c>
      <c r="F41" s="48">
        <f t="shared" si="1"/>
        <v>0</v>
      </c>
      <c r="G41" s="603"/>
      <c r="H41" s="604"/>
      <c r="I41" s="49"/>
      <c r="J41" s="49"/>
      <c r="K41" s="49"/>
      <c r="L41" s="49"/>
      <c r="M41" s="50">
        <f t="shared" si="2"/>
        <v>0</v>
      </c>
      <c r="N41" s="56"/>
      <c r="X41" s="16"/>
      <c r="Y41" s="16"/>
      <c r="Z41" s="16"/>
      <c r="AA41" s="17"/>
      <c r="AC41" s="17">
        <v>33</v>
      </c>
    </row>
    <row r="42" spans="1:29" s="18" customFormat="1" ht="18.75" customHeight="1">
      <c r="A42" s="43">
        <f t="shared" si="3"/>
        <v>0</v>
      </c>
      <c r="B42" s="44">
        <f t="shared" si="0"/>
        <v>0</v>
      </c>
      <c r="C42" s="45">
        <f t="shared" si="4"/>
        <v>0</v>
      </c>
      <c r="D42" s="46">
        <f t="shared" si="5"/>
        <v>0</v>
      </c>
      <c r="E42" s="47">
        <f>ROUND(((P$9-SUM(C$9:C41))*G$2/100)/12,0)+ROUND(((P$10-SUM(D$9:D41))*(G$2-P$15)/100)/12,0)</f>
        <v>0</v>
      </c>
      <c r="F42" s="48">
        <f t="shared" si="1"/>
        <v>0</v>
      </c>
      <c r="G42" s="58" t="s">
        <v>91</v>
      </c>
      <c r="H42" s="59">
        <f>SUM(F33:F44)</f>
        <v>0</v>
      </c>
      <c r="I42" s="49"/>
      <c r="J42" s="49"/>
      <c r="K42" s="49"/>
      <c r="L42" s="49"/>
      <c r="M42" s="50">
        <f t="shared" si="2"/>
        <v>0</v>
      </c>
      <c r="N42" s="56"/>
      <c r="X42" s="16"/>
      <c r="Y42" s="16"/>
      <c r="Z42" s="16"/>
      <c r="AA42" s="17"/>
      <c r="AC42" s="17">
        <v>34</v>
      </c>
    </row>
    <row r="43" spans="1:29" s="18" customFormat="1" ht="18.75" customHeight="1">
      <c r="A43" s="43">
        <f t="shared" si="3"/>
        <v>0</v>
      </c>
      <c r="B43" s="44">
        <f t="shared" si="0"/>
        <v>0</v>
      </c>
      <c r="C43" s="45">
        <f t="shared" si="4"/>
        <v>0</v>
      </c>
      <c r="D43" s="46">
        <f t="shared" si="5"/>
        <v>0</v>
      </c>
      <c r="E43" s="47">
        <f>ROUND(((P$9-SUM(C$9:C42))*G$2/100)/12,0)+ROUND(((P$10-SUM(D$9:D42))*(G$2-P$15)/100)/12,0)</f>
        <v>0</v>
      </c>
      <c r="F43" s="48">
        <f t="shared" si="1"/>
        <v>0</v>
      </c>
      <c r="G43" s="60" t="s">
        <v>118</v>
      </c>
      <c r="H43" s="61">
        <f>SUM(B33:B44)</f>
        <v>0</v>
      </c>
      <c r="I43" s="49"/>
      <c r="J43" s="49"/>
      <c r="K43" s="49"/>
      <c r="L43" s="49"/>
      <c r="M43" s="50">
        <f t="shared" si="2"/>
        <v>0</v>
      </c>
      <c r="N43" s="56"/>
      <c r="X43" s="16"/>
      <c r="Y43" s="16"/>
      <c r="Z43" s="16"/>
      <c r="AA43" s="17"/>
      <c r="AC43" s="17">
        <v>35</v>
      </c>
    </row>
    <row r="44" spans="1:29" s="18" customFormat="1" ht="18.75" customHeight="1">
      <c r="A44" s="64">
        <f t="shared" si="3"/>
        <v>0</v>
      </c>
      <c r="B44" s="65">
        <f t="shared" si="0"/>
        <v>0</v>
      </c>
      <c r="C44" s="66">
        <f t="shared" si="4"/>
        <v>0</v>
      </c>
      <c r="D44" s="67">
        <f t="shared" si="5"/>
        <v>0</v>
      </c>
      <c r="E44" s="68">
        <f>ROUND(((P$9-SUM(C$9:C43))*G$2/100)/12,0)+ROUND(((P$10-SUM(D$9:D43))*(G$2-P$15)/100)/12,0)</f>
        <v>0</v>
      </c>
      <c r="F44" s="69">
        <f t="shared" si="1"/>
        <v>0</v>
      </c>
      <c r="G44" s="70" t="s">
        <v>125</v>
      </c>
      <c r="H44" s="71">
        <f>SUM(E33:E44)</f>
        <v>0</v>
      </c>
      <c r="I44" s="72"/>
      <c r="J44" s="72"/>
      <c r="K44" s="72"/>
      <c r="L44" s="72"/>
      <c r="M44" s="73">
        <f t="shared" si="2"/>
        <v>0</v>
      </c>
      <c r="N44" s="56"/>
      <c r="X44" s="16"/>
      <c r="Y44" s="16"/>
      <c r="Z44" s="16"/>
      <c r="AA44" s="17"/>
    </row>
    <row r="45" spans="1:29" s="18" customFormat="1" ht="18.75" customHeight="1">
      <c r="A45" s="31">
        <f t="shared" si="3"/>
        <v>0</v>
      </c>
      <c r="B45" s="32">
        <f t="shared" si="0"/>
        <v>0</v>
      </c>
      <c r="C45" s="33">
        <f>IF(($P$9-SUM($C$9:C44))&gt;0,$AA$9,0)</f>
        <v>0</v>
      </c>
      <c r="D45" s="34">
        <f>IF(($P$10-SUM($D$9:D44))&gt;0,$AA$10,0)</f>
        <v>0</v>
      </c>
      <c r="E45" s="79">
        <f>ROUND(((P$9-SUM(C$9:C44))*G$2/100)/12,0)+ROUND(((P$10-SUM(D$9:D44))*(G$2-P$15)/100)/12,0)</f>
        <v>0</v>
      </c>
      <c r="F45" s="36">
        <f t="shared" si="1"/>
        <v>0</v>
      </c>
      <c r="G45" s="601" t="s">
        <v>136</v>
      </c>
      <c r="H45" s="602"/>
      <c r="I45" s="37"/>
      <c r="J45" s="37"/>
      <c r="K45" s="37"/>
      <c r="L45" s="37"/>
      <c r="M45" s="39">
        <f t="shared" si="2"/>
        <v>0</v>
      </c>
      <c r="N45" s="56"/>
      <c r="X45" s="16"/>
      <c r="Y45" s="16"/>
      <c r="Z45" s="16"/>
      <c r="AA45" s="17"/>
    </row>
    <row r="46" spans="1:29" s="18" customFormat="1" ht="18.75" customHeight="1">
      <c r="A46" s="43">
        <f t="shared" si="3"/>
        <v>0</v>
      </c>
      <c r="B46" s="44">
        <f t="shared" si="0"/>
        <v>0</v>
      </c>
      <c r="C46" s="45">
        <f>IF(($P$9-SUM($C$9:C45))&gt;0,$AA$9,0)</f>
        <v>0</v>
      </c>
      <c r="D46" s="46">
        <f>IF(($P$10-SUM($D$9:D45))&gt;0,$AA$10,0)</f>
        <v>0</v>
      </c>
      <c r="E46" s="47">
        <f>ROUND(((P$9-SUM(C$9:C45))*G$2/100)/12,0)+ROUND(((P$10-SUM(D$9:D45))*(G$2-P$15)/100)/12,0)</f>
        <v>0</v>
      </c>
      <c r="F46" s="48">
        <f t="shared" si="1"/>
        <v>0</v>
      </c>
      <c r="G46" s="603"/>
      <c r="H46" s="604"/>
      <c r="I46" s="49"/>
      <c r="J46" s="49"/>
      <c r="K46" s="49"/>
      <c r="L46" s="49"/>
      <c r="M46" s="50">
        <f t="shared" si="2"/>
        <v>0</v>
      </c>
      <c r="N46" s="56"/>
      <c r="X46" s="16"/>
      <c r="Y46" s="16"/>
      <c r="Z46" s="16"/>
      <c r="AA46" s="17"/>
    </row>
    <row r="47" spans="1:29" s="18" customFormat="1" ht="18.75" customHeight="1">
      <c r="A47" s="43">
        <f t="shared" si="3"/>
        <v>0</v>
      </c>
      <c r="B47" s="44">
        <f t="shared" si="0"/>
        <v>0</v>
      </c>
      <c r="C47" s="45">
        <f>IF(($P$9-SUM($C$9:C46))&gt;0,$AA$9,0)</f>
        <v>0</v>
      </c>
      <c r="D47" s="46">
        <f>IF(($P$10-SUM($D$9:D46))&gt;0,$AA$10,0)</f>
        <v>0</v>
      </c>
      <c r="E47" s="47">
        <f>ROUND(((P$9-SUM(C$9:C46))*G$2/100)/12,0)+ROUND(((P$10-SUM(D$9:D46))*(G$2-P$15)/100)/12,0)</f>
        <v>0</v>
      </c>
      <c r="F47" s="48">
        <f t="shared" si="1"/>
        <v>0</v>
      </c>
      <c r="G47" s="603"/>
      <c r="H47" s="604"/>
      <c r="I47" s="49"/>
      <c r="J47" s="49"/>
      <c r="K47" s="49"/>
      <c r="L47" s="49"/>
      <c r="M47" s="50">
        <f t="shared" si="2"/>
        <v>0</v>
      </c>
      <c r="N47" s="56"/>
      <c r="X47" s="16"/>
      <c r="Y47" s="16"/>
      <c r="Z47" s="16"/>
      <c r="AA47" s="17"/>
    </row>
    <row r="48" spans="1:29" s="18" customFormat="1" ht="18.75" customHeight="1">
      <c r="A48" s="43">
        <f t="shared" si="3"/>
        <v>0</v>
      </c>
      <c r="B48" s="44">
        <f t="shared" si="0"/>
        <v>0</v>
      </c>
      <c r="C48" s="45">
        <f>IF(($P$9-SUM($C$9:C47))&gt;0,$AA$9,0)</f>
        <v>0</v>
      </c>
      <c r="D48" s="46">
        <f>IF(($P$10-SUM($D$9:D47))&gt;0,$AA$10,0)</f>
        <v>0</v>
      </c>
      <c r="E48" s="47">
        <f>ROUND(((P$9-SUM(C$9:C47))*G$2/100)/12,0)+ROUND(((P$10-SUM(D$9:D47))*(G$2-P$15)/100)/12,0)</f>
        <v>0</v>
      </c>
      <c r="F48" s="48">
        <f t="shared" si="1"/>
        <v>0</v>
      </c>
      <c r="G48" s="603"/>
      <c r="H48" s="604"/>
      <c r="I48" s="49"/>
      <c r="J48" s="49"/>
      <c r="K48" s="49"/>
      <c r="L48" s="49"/>
      <c r="M48" s="50">
        <f t="shared" si="2"/>
        <v>0</v>
      </c>
      <c r="N48" s="56"/>
      <c r="X48" s="16"/>
      <c r="Y48" s="16"/>
      <c r="Z48" s="16"/>
      <c r="AA48" s="17"/>
    </row>
    <row r="49" spans="1:27" s="18" customFormat="1" ht="18.75" customHeight="1">
      <c r="A49" s="43">
        <f t="shared" si="3"/>
        <v>0</v>
      </c>
      <c r="B49" s="44">
        <f t="shared" si="0"/>
        <v>0</v>
      </c>
      <c r="C49" s="45">
        <f>IF(($P$9-SUM($C$9:C48))&gt;0,$AA$9,0)</f>
        <v>0</v>
      </c>
      <c r="D49" s="46">
        <f>IF(($P$10-SUM($D$9:D48))&gt;0,$AA$10,0)</f>
        <v>0</v>
      </c>
      <c r="E49" s="47">
        <f>ROUND(((P$9-SUM(C$9:C48))*G$2/100)/12,0)+ROUND(((P$10-SUM(D$9:D48))*(G$2-P$15)/100)/12,0)</f>
        <v>0</v>
      </c>
      <c r="F49" s="48">
        <f t="shared" si="1"/>
        <v>0</v>
      </c>
      <c r="G49" s="603"/>
      <c r="H49" s="604"/>
      <c r="I49" s="49"/>
      <c r="J49" s="49"/>
      <c r="K49" s="49"/>
      <c r="L49" s="49"/>
      <c r="M49" s="50">
        <f t="shared" si="2"/>
        <v>0</v>
      </c>
      <c r="N49" s="56"/>
      <c r="X49" s="16"/>
      <c r="Y49" s="16"/>
      <c r="Z49" s="16"/>
      <c r="AA49" s="17"/>
    </row>
    <row r="50" spans="1:27" s="18" customFormat="1" ht="18.75" customHeight="1">
      <c r="A50" s="43">
        <f t="shared" si="3"/>
        <v>0</v>
      </c>
      <c r="B50" s="44">
        <f t="shared" si="0"/>
        <v>0</v>
      </c>
      <c r="C50" s="45">
        <f>IF(($P$9-SUM($C$9:C49))&gt;0,$AA$9,0)</f>
        <v>0</v>
      </c>
      <c r="D50" s="46">
        <f>IF(($P$10-SUM($D$9:D49))&gt;0,$AA$10,0)</f>
        <v>0</v>
      </c>
      <c r="E50" s="47">
        <f>ROUND(((P$9-SUM(C$9:C49))*G$2/100)/12,0)+ROUND(((P$10-SUM(D$9:D49))*(G$2-P$15)/100)/12,0)</f>
        <v>0</v>
      </c>
      <c r="F50" s="48">
        <f t="shared" si="1"/>
        <v>0</v>
      </c>
      <c r="G50" s="603"/>
      <c r="H50" s="604"/>
      <c r="I50" s="49"/>
      <c r="J50" s="49"/>
      <c r="K50" s="49"/>
      <c r="L50" s="49"/>
      <c r="M50" s="50">
        <f t="shared" si="2"/>
        <v>0</v>
      </c>
      <c r="N50" s="56"/>
      <c r="X50" s="16"/>
      <c r="Y50" s="16"/>
      <c r="Z50" s="16"/>
      <c r="AA50" s="17"/>
    </row>
    <row r="51" spans="1:27" s="18" customFormat="1" ht="18.75" customHeight="1">
      <c r="A51" s="43">
        <f t="shared" si="3"/>
        <v>0</v>
      </c>
      <c r="B51" s="44">
        <f t="shared" si="0"/>
        <v>0</v>
      </c>
      <c r="C51" s="45">
        <f>IF(($P$9-SUM($C$9:C50))&gt;0,$AA$9,0)</f>
        <v>0</v>
      </c>
      <c r="D51" s="46">
        <f>IF(($P$10-SUM($D$9:D50))&gt;0,$AA$10,0)</f>
        <v>0</v>
      </c>
      <c r="E51" s="47">
        <f>ROUND(((P$9-SUM(C$9:C50))*G$2/100)/12,0)+ROUND(((P$10-SUM(D$9:D50))*(G$2-P$15)/100)/12,0)</f>
        <v>0</v>
      </c>
      <c r="F51" s="48">
        <f t="shared" si="1"/>
        <v>0</v>
      </c>
      <c r="G51" s="603"/>
      <c r="H51" s="604"/>
      <c r="I51" s="49"/>
      <c r="J51" s="49"/>
      <c r="K51" s="49"/>
      <c r="L51" s="49"/>
      <c r="M51" s="50">
        <f t="shared" si="2"/>
        <v>0</v>
      </c>
      <c r="N51" s="56"/>
      <c r="X51" s="16"/>
      <c r="Y51" s="16"/>
      <c r="Z51" s="16"/>
      <c r="AA51" s="17"/>
    </row>
    <row r="52" spans="1:27" s="18" customFormat="1" ht="18.75" customHeight="1">
      <c r="A52" s="43">
        <f t="shared" si="3"/>
        <v>0</v>
      </c>
      <c r="B52" s="44">
        <f t="shared" si="0"/>
        <v>0</v>
      </c>
      <c r="C52" s="45">
        <f>IF(($P$9-SUM($C$9:C51))&gt;0,$AA$9,0)</f>
        <v>0</v>
      </c>
      <c r="D52" s="46">
        <f>IF(($P$10-SUM($D$9:D51))&gt;0,$AA$10,0)</f>
        <v>0</v>
      </c>
      <c r="E52" s="47">
        <f>ROUND(((P$9-SUM(C$9:C51))*G$2/100)/12,0)+ROUND(((P$10-SUM(D$9:D51))*(G$2-P$15)/100)/12,0)</f>
        <v>0</v>
      </c>
      <c r="F52" s="48">
        <f t="shared" si="1"/>
        <v>0</v>
      </c>
      <c r="G52" s="603"/>
      <c r="H52" s="604"/>
      <c r="I52" s="49"/>
      <c r="J52" s="49"/>
      <c r="K52" s="49"/>
      <c r="L52" s="49"/>
      <c r="M52" s="50">
        <f t="shared" si="2"/>
        <v>0</v>
      </c>
      <c r="N52" s="56"/>
      <c r="X52" s="16"/>
      <c r="Y52" s="16"/>
      <c r="Z52" s="16"/>
      <c r="AA52" s="17"/>
    </row>
    <row r="53" spans="1:27" s="18" customFormat="1" ht="18.75" customHeight="1">
      <c r="A53" s="43">
        <f t="shared" si="3"/>
        <v>0</v>
      </c>
      <c r="B53" s="44">
        <f t="shared" si="0"/>
        <v>0</v>
      </c>
      <c r="C53" s="45">
        <f>IF(($P$9-SUM($C$9:C52))&gt;0,$AA$9,0)</f>
        <v>0</v>
      </c>
      <c r="D53" s="46">
        <f>IF(($P$10-SUM($D$9:D52))&gt;0,$AA$10,0)</f>
        <v>0</v>
      </c>
      <c r="E53" s="47">
        <f>ROUND(((P$9-SUM(C$9:C52))*G$2/100)/12,0)+ROUND(((P$10-SUM(D$9:D52))*(G$2-P$15)/100)/12,0)</f>
        <v>0</v>
      </c>
      <c r="F53" s="48">
        <f t="shared" si="1"/>
        <v>0</v>
      </c>
      <c r="G53" s="603"/>
      <c r="H53" s="604"/>
      <c r="I53" s="49"/>
      <c r="J53" s="49"/>
      <c r="K53" s="49"/>
      <c r="L53" s="49"/>
      <c r="M53" s="50">
        <f t="shared" si="2"/>
        <v>0</v>
      </c>
      <c r="N53" s="56"/>
      <c r="X53" s="16"/>
      <c r="Y53" s="16"/>
      <c r="Z53" s="16"/>
      <c r="AA53" s="17"/>
    </row>
    <row r="54" spans="1:27" s="18" customFormat="1" ht="18.75" customHeight="1">
      <c r="A54" s="43">
        <f t="shared" si="3"/>
        <v>0</v>
      </c>
      <c r="B54" s="44">
        <f t="shared" si="0"/>
        <v>0</v>
      </c>
      <c r="C54" s="45">
        <f>IF(($P$9-SUM($C$9:C53))&gt;0,$AA$9,0)</f>
        <v>0</v>
      </c>
      <c r="D54" s="46">
        <f>IF(($P$10-SUM($D$9:D53))&gt;0,$AA$10,0)</f>
        <v>0</v>
      </c>
      <c r="E54" s="47">
        <f>ROUND(((P$9-SUM(C$9:C53))*G$2/100)/12,0)+ROUND(((P$10-SUM(D$9:D53))*(G$2-P$15)/100)/12,0)</f>
        <v>0</v>
      </c>
      <c r="F54" s="48">
        <f t="shared" si="1"/>
        <v>0</v>
      </c>
      <c r="G54" s="58" t="s">
        <v>91</v>
      </c>
      <c r="H54" s="59">
        <f>SUM(F45:F56)</f>
        <v>0</v>
      </c>
      <c r="I54" s="49"/>
      <c r="J54" s="49"/>
      <c r="K54" s="49"/>
      <c r="L54" s="49"/>
      <c r="M54" s="50">
        <f t="shared" si="2"/>
        <v>0</v>
      </c>
      <c r="N54" s="56"/>
      <c r="X54" s="16"/>
      <c r="Y54" s="16"/>
      <c r="Z54" s="16"/>
      <c r="AA54" s="17"/>
    </row>
    <row r="55" spans="1:27" s="18" customFormat="1" ht="18.75" customHeight="1">
      <c r="A55" s="43">
        <f t="shared" si="3"/>
        <v>0</v>
      </c>
      <c r="B55" s="44">
        <f t="shared" si="0"/>
        <v>0</v>
      </c>
      <c r="C55" s="45">
        <f>IF(($P$9-SUM($C$9:C54))&gt;0,$AA$9,0)</f>
        <v>0</v>
      </c>
      <c r="D55" s="46">
        <f>IF(($P$10-SUM($D$9:D54))&gt;0,$AA$10,0)</f>
        <v>0</v>
      </c>
      <c r="E55" s="47">
        <f>ROUND(((P$9-SUM(C$9:C54))*G$2/100)/12,0)+ROUND(((P$10-SUM(D$9:D54))*(G$2-P$15)/100)/12,0)</f>
        <v>0</v>
      </c>
      <c r="F55" s="48">
        <f t="shared" si="1"/>
        <v>0</v>
      </c>
      <c r="G55" s="60" t="s">
        <v>118</v>
      </c>
      <c r="H55" s="61">
        <f>SUM(B45:B56)</f>
        <v>0</v>
      </c>
      <c r="I55" s="49"/>
      <c r="J55" s="49"/>
      <c r="K55" s="49"/>
      <c r="L55" s="49"/>
      <c r="M55" s="50">
        <f t="shared" si="2"/>
        <v>0</v>
      </c>
      <c r="N55" s="56"/>
      <c r="X55" s="16"/>
      <c r="Y55" s="16"/>
      <c r="Z55" s="16"/>
      <c r="AA55" s="17"/>
    </row>
    <row r="56" spans="1:27" s="18" customFormat="1" ht="18.75" customHeight="1">
      <c r="A56" s="64">
        <f t="shared" si="3"/>
        <v>0</v>
      </c>
      <c r="B56" s="65">
        <f t="shared" si="0"/>
        <v>0</v>
      </c>
      <c r="C56" s="66">
        <f>IF(($P$9-SUM($C$9:C55))&gt;0,$AA$9,0)</f>
        <v>0</v>
      </c>
      <c r="D56" s="67">
        <f>IF(($P$10-SUM($D$9:D55))&gt;0,$AA$10,0)</f>
        <v>0</v>
      </c>
      <c r="E56" s="68">
        <f>ROUND(((P$9-SUM(C$9:C55))*G$2/100)/12,0)+ROUND(((P$10-SUM(D$9:D55))*(G$2-P$15)/100)/12,0)</f>
        <v>0</v>
      </c>
      <c r="F56" s="69">
        <f t="shared" si="1"/>
        <v>0</v>
      </c>
      <c r="G56" s="70" t="s">
        <v>125</v>
      </c>
      <c r="H56" s="71">
        <f>SUM(E45:E56)</f>
        <v>0</v>
      </c>
      <c r="I56" s="72"/>
      <c r="J56" s="72"/>
      <c r="K56" s="72"/>
      <c r="L56" s="72"/>
      <c r="M56" s="73">
        <f t="shared" si="2"/>
        <v>0</v>
      </c>
      <c r="N56" s="56"/>
      <c r="X56" s="16"/>
      <c r="Y56" s="16"/>
      <c r="Z56" s="16"/>
      <c r="AA56" s="17"/>
    </row>
    <row r="57" spans="1:27" s="18" customFormat="1" ht="18.75" customHeight="1">
      <c r="A57" s="31">
        <f t="shared" si="3"/>
        <v>0</v>
      </c>
      <c r="B57" s="32">
        <f t="shared" si="0"/>
        <v>0</v>
      </c>
      <c r="C57" s="33">
        <f>IF(($P$9-SUM($C$9:C56))&gt;0,$AA$9,0)</f>
        <v>0</v>
      </c>
      <c r="D57" s="34">
        <f>IF(($P$10-SUM($D$9:D56))&gt;0,$AA$10,0)</f>
        <v>0</v>
      </c>
      <c r="E57" s="79">
        <f>ROUND(((P$9-SUM(C$9:C56))*G$2/100)/12,0)+ROUND(((P$10-SUM(D$9:D56))*(G$2-P$15)/100)/12,0)</f>
        <v>0</v>
      </c>
      <c r="F57" s="36">
        <f t="shared" si="1"/>
        <v>0</v>
      </c>
      <c r="G57" s="601" t="s">
        <v>137</v>
      </c>
      <c r="H57" s="602"/>
      <c r="I57" s="37"/>
      <c r="J57" s="37"/>
      <c r="K57" s="37"/>
      <c r="L57" s="37"/>
      <c r="M57" s="39">
        <f t="shared" si="2"/>
        <v>0</v>
      </c>
      <c r="N57" s="56"/>
      <c r="X57" s="16"/>
      <c r="Y57" s="16"/>
      <c r="Z57" s="16"/>
      <c r="AA57" s="17"/>
    </row>
    <row r="58" spans="1:27" s="18" customFormat="1" ht="18.75" customHeight="1">
      <c r="A58" s="43">
        <f t="shared" si="3"/>
        <v>0</v>
      </c>
      <c r="B58" s="44">
        <f t="shared" si="0"/>
        <v>0</v>
      </c>
      <c r="C58" s="45">
        <f>IF(($P$9-SUM($C$9:C57))&gt;0,$AA$9,0)</f>
        <v>0</v>
      </c>
      <c r="D58" s="46">
        <f>IF(($P$10-SUM($D$9:D57))&gt;0,$AA$10,0)</f>
        <v>0</v>
      </c>
      <c r="E58" s="47">
        <f>ROUND(((P$9-SUM(C$9:C57))*G$2/100)/12,0)+ROUND(((P$10-SUM(D$9:D57))*(G$2-P$15)/100)/12,0)</f>
        <v>0</v>
      </c>
      <c r="F58" s="48">
        <f t="shared" si="1"/>
        <v>0</v>
      </c>
      <c r="G58" s="603"/>
      <c r="H58" s="604"/>
      <c r="I58" s="49"/>
      <c r="J58" s="49"/>
      <c r="K58" s="49"/>
      <c r="L58" s="49"/>
      <c r="M58" s="50">
        <f t="shared" si="2"/>
        <v>0</v>
      </c>
      <c r="N58" s="56"/>
      <c r="X58" s="16"/>
      <c r="Y58" s="16"/>
      <c r="Z58" s="16"/>
      <c r="AA58" s="17"/>
    </row>
    <row r="59" spans="1:27" s="18" customFormat="1" ht="18.75" customHeight="1">
      <c r="A59" s="43">
        <f t="shared" si="3"/>
        <v>0</v>
      </c>
      <c r="B59" s="44">
        <f t="shared" si="0"/>
        <v>0</v>
      </c>
      <c r="C59" s="45">
        <f>IF(($P$9-SUM($C$9:C58))&gt;0,$AA$9,0)</f>
        <v>0</v>
      </c>
      <c r="D59" s="46">
        <f>IF(($P$10-SUM($D$9:D58))&gt;0,$AA$10,0)</f>
        <v>0</v>
      </c>
      <c r="E59" s="47">
        <f>ROUND(((P$9-SUM(C$9:C58))*G$2/100)/12,0)+ROUND(((P$10-SUM(D$9:D58))*(G$2-P$15)/100)/12,0)</f>
        <v>0</v>
      </c>
      <c r="F59" s="48">
        <f t="shared" si="1"/>
        <v>0</v>
      </c>
      <c r="G59" s="603"/>
      <c r="H59" s="604"/>
      <c r="I59" s="49"/>
      <c r="J59" s="49"/>
      <c r="K59" s="49"/>
      <c r="L59" s="49"/>
      <c r="M59" s="50">
        <f t="shared" si="2"/>
        <v>0</v>
      </c>
      <c r="N59" s="56"/>
      <c r="X59" s="16"/>
      <c r="Y59" s="16"/>
      <c r="Z59" s="16"/>
      <c r="AA59" s="17"/>
    </row>
    <row r="60" spans="1:27" s="18" customFormat="1" ht="18.75" customHeight="1">
      <c r="A60" s="43">
        <f t="shared" si="3"/>
        <v>0</v>
      </c>
      <c r="B60" s="44">
        <f t="shared" si="0"/>
        <v>0</v>
      </c>
      <c r="C60" s="45">
        <f>IF(($P$9-SUM($C$9:C59))&gt;0,$AA$9,0)</f>
        <v>0</v>
      </c>
      <c r="D60" s="46">
        <f>IF(($P$10-SUM($D$9:D59))&gt;0,$AA$10,0)</f>
        <v>0</v>
      </c>
      <c r="E60" s="47">
        <f>ROUND(((P$9-SUM(C$9:C59))*G$2/100)/12,0)+ROUND(((P$10-SUM(D$9:D59))*(G$2-P$15)/100)/12,0)</f>
        <v>0</v>
      </c>
      <c r="F60" s="48">
        <f t="shared" si="1"/>
        <v>0</v>
      </c>
      <c r="G60" s="603"/>
      <c r="H60" s="604"/>
      <c r="I60" s="49"/>
      <c r="J60" s="49"/>
      <c r="K60" s="49"/>
      <c r="L60" s="49"/>
      <c r="M60" s="50">
        <f t="shared" si="2"/>
        <v>0</v>
      </c>
      <c r="N60" s="56"/>
      <c r="X60" s="16"/>
      <c r="Y60" s="16"/>
      <c r="Z60" s="16"/>
      <c r="AA60" s="17"/>
    </row>
    <row r="61" spans="1:27" s="18" customFormat="1" ht="18.75" customHeight="1">
      <c r="A61" s="43">
        <f t="shared" si="3"/>
        <v>0</v>
      </c>
      <c r="B61" s="44">
        <f t="shared" si="0"/>
        <v>0</v>
      </c>
      <c r="C61" s="45">
        <f>IF(($P$9-SUM($C$9:C60))&gt;0,$AA$9,0)</f>
        <v>0</v>
      </c>
      <c r="D61" s="46">
        <f>IF(($P$10-SUM($D$9:D60))&gt;0,$AA$10,0)</f>
        <v>0</v>
      </c>
      <c r="E61" s="47">
        <f>ROUND(((P$9-SUM(C$9:C60))*G$2/100)/12,0)+ROUND(((P$10-SUM(D$9:D60))*(G$2-P$15)/100)/12,0)</f>
        <v>0</v>
      </c>
      <c r="F61" s="48">
        <f t="shared" si="1"/>
        <v>0</v>
      </c>
      <c r="G61" s="603"/>
      <c r="H61" s="604"/>
      <c r="I61" s="49"/>
      <c r="J61" s="49"/>
      <c r="K61" s="49"/>
      <c r="L61" s="49"/>
      <c r="M61" s="50">
        <f t="shared" si="2"/>
        <v>0</v>
      </c>
      <c r="N61" s="56"/>
      <c r="X61" s="16"/>
      <c r="Y61" s="16"/>
      <c r="Z61" s="16"/>
      <c r="AA61" s="17"/>
    </row>
    <row r="62" spans="1:27" s="18" customFormat="1" ht="18.75" customHeight="1">
      <c r="A62" s="43">
        <f t="shared" si="3"/>
        <v>0</v>
      </c>
      <c r="B62" s="44">
        <f t="shared" si="0"/>
        <v>0</v>
      </c>
      <c r="C62" s="45">
        <f>IF(($P$9-SUM($C$9:C61))&gt;0,$AA$9,0)</f>
        <v>0</v>
      </c>
      <c r="D62" s="46">
        <f>IF(($P$10-SUM($D$9:D61))&gt;0,$AA$10,0)</f>
        <v>0</v>
      </c>
      <c r="E62" s="47">
        <f>ROUND(((P$9-SUM(C$9:C61))*G$2/100)/12,0)+ROUND(((P$10-SUM(D$9:D61))*(G$2-P$15)/100)/12,0)</f>
        <v>0</v>
      </c>
      <c r="F62" s="48">
        <f t="shared" si="1"/>
        <v>0</v>
      </c>
      <c r="G62" s="603"/>
      <c r="H62" s="604"/>
      <c r="I62" s="49"/>
      <c r="J62" s="49"/>
      <c r="K62" s="49"/>
      <c r="L62" s="49"/>
      <c r="M62" s="50">
        <f t="shared" si="2"/>
        <v>0</v>
      </c>
      <c r="N62" s="56"/>
      <c r="X62" s="16"/>
      <c r="Y62" s="16"/>
      <c r="Z62" s="16"/>
      <c r="AA62" s="17"/>
    </row>
    <row r="63" spans="1:27" s="18" customFormat="1" ht="18.75" customHeight="1">
      <c r="A63" s="43">
        <f t="shared" si="3"/>
        <v>0</v>
      </c>
      <c r="B63" s="44">
        <f t="shared" si="0"/>
        <v>0</v>
      </c>
      <c r="C63" s="45">
        <f>IF(($P$9-SUM($C$9:C62))&gt;0,$AA$9,0)</f>
        <v>0</v>
      </c>
      <c r="D63" s="46">
        <f>IF(($P$10-SUM($D$9:D62))&gt;0,$AA$10,0)</f>
        <v>0</v>
      </c>
      <c r="E63" s="47">
        <f>ROUND(((P$9-SUM(C$9:C62))*G$2/100)/12,0)+ROUND(((P$10-SUM(D$9:D62))*(G$2-P$15)/100)/12,0)</f>
        <v>0</v>
      </c>
      <c r="F63" s="48">
        <f t="shared" si="1"/>
        <v>0</v>
      </c>
      <c r="G63" s="603"/>
      <c r="H63" s="604"/>
      <c r="I63" s="49"/>
      <c r="J63" s="49"/>
      <c r="K63" s="49"/>
      <c r="L63" s="49"/>
      <c r="M63" s="50">
        <f t="shared" si="2"/>
        <v>0</v>
      </c>
      <c r="N63" s="56"/>
      <c r="X63" s="16"/>
      <c r="Y63" s="16"/>
      <c r="Z63" s="16"/>
      <c r="AA63" s="17"/>
    </row>
    <row r="64" spans="1:27" s="18" customFormat="1" ht="18.75" customHeight="1">
      <c r="A64" s="43">
        <f t="shared" si="3"/>
        <v>0</v>
      </c>
      <c r="B64" s="44">
        <f t="shared" si="0"/>
        <v>0</v>
      </c>
      <c r="C64" s="45">
        <f>IF(($P$9-SUM($C$9:C63))&gt;0,$AA$9,0)</f>
        <v>0</v>
      </c>
      <c r="D64" s="46">
        <f>IF(($P$10-SUM($D$9:D63))&gt;0,$AA$10,0)</f>
        <v>0</v>
      </c>
      <c r="E64" s="47">
        <f>ROUND(((P$9-SUM(C$9:C63))*G$2/100)/12,0)+ROUND(((P$10-SUM(D$9:D63))*(G$2-P$15)/100)/12,0)</f>
        <v>0</v>
      </c>
      <c r="F64" s="48">
        <f t="shared" si="1"/>
        <v>0</v>
      </c>
      <c r="G64" s="603"/>
      <c r="H64" s="604"/>
      <c r="I64" s="49"/>
      <c r="J64" s="49"/>
      <c r="K64" s="49"/>
      <c r="L64" s="49"/>
      <c r="M64" s="50">
        <f t="shared" si="2"/>
        <v>0</v>
      </c>
      <c r="N64" s="56"/>
      <c r="X64" s="16"/>
      <c r="Y64" s="16"/>
      <c r="Z64" s="16"/>
      <c r="AA64" s="17"/>
    </row>
    <row r="65" spans="1:27" s="18" customFormat="1" ht="18.75" customHeight="1">
      <c r="A65" s="43">
        <f t="shared" si="3"/>
        <v>0</v>
      </c>
      <c r="B65" s="44">
        <f t="shared" si="0"/>
        <v>0</v>
      </c>
      <c r="C65" s="45">
        <f>IF(($P$9-SUM($C$9:C64))&gt;0,$AA$9,0)</f>
        <v>0</v>
      </c>
      <c r="D65" s="46">
        <f>IF(($P$10-SUM($D$9:D64))&gt;0,$AA$10,0)</f>
        <v>0</v>
      </c>
      <c r="E65" s="47">
        <f>ROUND(((P$9-SUM(C$9:C64))*G$2/100)/12,0)+ROUND(((P$10-SUM(D$9:D64))*(G$2-P$15)/100)/12,0)</f>
        <v>0</v>
      </c>
      <c r="F65" s="48">
        <f t="shared" si="1"/>
        <v>0</v>
      </c>
      <c r="G65" s="603"/>
      <c r="H65" s="604"/>
      <c r="I65" s="49"/>
      <c r="J65" s="49"/>
      <c r="K65" s="49"/>
      <c r="L65" s="49"/>
      <c r="M65" s="50">
        <f t="shared" si="2"/>
        <v>0</v>
      </c>
      <c r="N65" s="56"/>
      <c r="X65" s="16"/>
      <c r="Y65" s="16"/>
      <c r="Z65" s="16"/>
      <c r="AA65" s="17"/>
    </row>
    <row r="66" spans="1:27" s="18" customFormat="1" ht="18.75" customHeight="1">
      <c r="A66" s="43">
        <f t="shared" si="3"/>
        <v>0</v>
      </c>
      <c r="B66" s="44">
        <f t="shared" si="0"/>
        <v>0</v>
      </c>
      <c r="C66" s="45">
        <f>IF(($P$9-SUM($C$9:C65))&gt;0,$AA$9,0)</f>
        <v>0</v>
      </c>
      <c r="D66" s="46">
        <f>IF(($P$10-SUM($D$9:D65))&gt;0,$AA$10,0)</f>
        <v>0</v>
      </c>
      <c r="E66" s="47">
        <f>ROUND(((P$9-SUM(C$9:C65))*G$2/100)/12,0)+ROUND(((P$10-SUM(D$9:D65))*(G$2-P$15)/100)/12,0)</f>
        <v>0</v>
      </c>
      <c r="F66" s="48">
        <f t="shared" si="1"/>
        <v>0</v>
      </c>
      <c r="G66" s="58" t="s">
        <v>91</v>
      </c>
      <c r="H66" s="59">
        <f>SUM(F57:F68)</f>
        <v>0</v>
      </c>
      <c r="I66" s="49"/>
      <c r="J66" s="49"/>
      <c r="K66" s="49"/>
      <c r="L66" s="49"/>
      <c r="M66" s="50">
        <f t="shared" si="2"/>
        <v>0</v>
      </c>
      <c r="N66" s="56"/>
      <c r="X66" s="16"/>
      <c r="Y66" s="16"/>
      <c r="Z66" s="16"/>
      <c r="AA66" s="17"/>
    </row>
    <row r="67" spans="1:27" s="18" customFormat="1" ht="18.75" customHeight="1">
      <c r="A67" s="43">
        <f t="shared" si="3"/>
        <v>0</v>
      </c>
      <c r="B67" s="44">
        <f t="shared" si="0"/>
        <v>0</v>
      </c>
      <c r="C67" s="45">
        <f>IF(($P$9-SUM($C$9:C66))&gt;0,$AA$9,0)</f>
        <v>0</v>
      </c>
      <c r="D67" s="46">
        <f>IF(($P$10-SUM($D$9:D66))&gt;0,$AA$10,0)</f>
        <v>0</v>
      </c>
      <c r="E67" s="47">
        <f>ROUND(((P$9-SUM(C$9:C66))*G$2/100)/12,0)+ROUND(((P$10-SUM(D$9:D66))*(G$2-P$15)/100)/12,0)</f>
        <v>0</v>
      </c>
      <c r="F67" s="48">
        <f t="shared" si="1"/>
        <v>0</v>
      </c>
      <c r="G67" s="60" t="s">
        <v>118</v>
      </c>
      <c r="H67" s="61">
        <f>SUM(B57:B68)</f>
        <v>0</v>
      </c>
      <c r="I67" s="49"/>
      <c r="J67" s="49"/>
      <c r="K67" s="49"/>
      <c r="L67" s="49"/>
      <c r="M67" s="50">
        <f t="shared" si="2"/>
        <v>0</v>
      </c>
      <c r="N67" s="56"/>
      <c r="X67" s="16"/>
      <c r="Y67" s="16"/>
      <c r="Z67" s="16"/>
      <c r="AA67" s="17"/>
    </row>
    <row r="68" spans="1:27" s="18" customFormat="1" ht="18.75" customHeight="1">
      <c r="A68" s="64">
        <f t="shared" si="3"/>
        <v>0</v>
      </c>
      <c r="B68" s="65">
        <f t="shared" si="0"/>
        <v>0</v>
      </c>
      <c r="C68" s="66">
        <f>IF(($P$9-SUM($C$9:C67))&gt;0,$AA$9,0)</f>
        <v>0</v>
      </c>
      <c r="D68" s="67">
        <f>IF(($P$10-SUM($D$9:D67))&gt;0,$AA$10,0)</f>
        <v>0</v>
      </c>
      <c r="E68" s="68">
        <f>ROUND(((P$9-SUM(C$9:C67))*G$2/100)/12,0)+ROUND(((P$10-SUM(D$9:D67))*(G$2-P$15)/100)/12,0)</f>
        <v>0</v>
      </c>
      <c r="F68" s="69">
        <f t="shared" si="1"/>
        <v>0</v>
      </c>
      <c r="G68" s="70" t="s">
        <v>125</v>
      </c>
      <c r="H68" s="71">
        <f>SUM(E57:E68)</f>
        <v>0</v>
      </c>
      <c r="I68" s="72"/>
      <c r="J68" s="72"/>
      <c r="K68" s="72"/>
      <c r="L68" s="72"/>
      <c r="M68" s="73">
        <f t="shared" si="2"/>
        <v>0</v>
      </c>
      <c r="N68" s="56"/>
      <c r="X68" s="16"/>
      <c r="Y68" s="16"/>
      <c r="Z68" s="16"/>
      <c r="AA68" s="17"/>
    </row>
    <row r="69" spans="1:27" s="18" customFormat="1" ht="18.75" customHeight="1">
      <c r="A69" s="31">
        <f t="shared" si="3"/>
        <v>0</v>
      </c>
      <c r="B69" s="32">
        <f t="shared" si="0"/>
        <v>0</v>
      </c>
      <c r="C69" s="33">
        <f>IF(($P$9-SUM($C$9:C68))&gt;0,$AA$9,0)</f>
        <v>0</v>
      </c>
      <c r="D69" s="34">
        <f>IF(($P$10-SUM($D$9:D68))&gt;0,$AA$10,0)</f>
        <v>0</v>
      </c>
      <c r="E69" s="79">
        <f>ROUND(((P$9-SUM(C$9:C68))*G$2/100)/12,0)+ROUND(((P$10-SUM(D$9:D68))*(G$2-P$15)/100)/12,0)</f>
        <v>0</v>
      </c>
      <c r="F69" s="36">
        <f t="shared" si="1"/>
        <v>0</v>
      </c>
      <c r="G69" s="601" t="s">
        <v>138</v>
      </c>
      <c r="H69" s="602"/>
      <c r="I69" s="37"/>
      <c r="J69" s="37"/>
      <c r="K69" s="37"/>
      <c r="L69" s="37"/>
      <c r="M69" s="39">
        <f t="shared" si="2"/>
        <v>0</v>
      </c>
      <c r="N69" s="56"/>
      <c r="X69" s="16"/>
      <c r="Y69" s="16"/>
      <c r="Z69" s="16"/>
      <c r="AA69" s="17"/>
    </row>
    <row r="70" spans="1:27" s="18" customFormat="1" ht="18.75" customHeight="1">
      <c r="A70" s="43">
        <f t="shared" si="3"/>
        <v>0</v>
      </c>
      <c r="B70" s="44">
        <f t="shared" si="0"/>
        <v>0</v>
      </c>
      <c r="C70" s="45">
        <f>IF(($P$9-SUM($C$9:C69))&gt;0,$AA$9,0)</f>
        <v>0</v>
      </c>
      <c r="D70" s="46">
        <f>IF(($P$10-SUM($D$9:D69))&gt;0,$AA$10,0)</f>
        <v>0</v>
      </c>
      <c r="E70" s="47">
        <f>ROUND(((P$9-SUM(C$9:C69))*G$2/100)/12,0)+ROUND(((P$10-SUM(D$9:D69))*(G$2-P$15)/100)/12,0)</f>
        <v>0</v>
      </c>
      <c r="F70" s="48">
        <f t="shared" si="1"/>
        <v>0</v>
      </c>
      <c r="G70" s="603"/>
      <c r="H70" s="604"/>
      <c r="I70" s="49"/>
      <c r="J70" s="49"/>
      <c r="K70" s="49"/>
      <c r="L70" s="49"/>
      <c r="M70" s="50">
        <f t="shared" si="2"/>
        <v>0</v>
      </c>
      <c r="N70" s="56"/>
      <c r="X70" s="16"/>
      <c r="Y70" s="16"/>
      <c r="Z70" s="16"/>
      <c r="AA70" s="17"/>
    </row>
    <row r="71" spans="1:27" s="18" customFormat="1" ht="18.75" customHeight="1">
      <c r="A71" s="43">
        <f t="shared" si="3"/>
        <v>0</v>
      </c>
      <c r="B71" s="44">
        <f t="shared" si="0"/>
        <v>0</v>
      </c>
      <c r="C71" s="45">
        <f>IF(($P$9-SUM($C$9:C70))&gt;0,$AA$9,0)</f>
        <v>0</v>
      </c>
      <c r="D71" s="46">
        <f>IF(($P$10-SUM($D$9:D70))&gt;0,$AA$10,0)</f>
        <v>0</v>
      </c>
      <c r="E71" s="47">
        <f>ROUND(((P$9-SUM(C$9:C70))*G$2/100)/12,0)+ROUND(((P$10-SUM(D$9:D70))*(G$2-P$15)/100)/12,0)</f>
        <v>0</v>
      </c>
      <c r="F71" s="48">
        <f t="shared" si="1"/>
        <v>0</v>
      </c>
      <c r="G71" s="603"/>
      <c r="H71" s="604"/>
      <c r="I71" s="49"/>
      <c r="J71" s="49"/>
      <c r="K71" s="49"/>
      <c r="L71" s="49"/>
      <c r="M71" s="50">
        <f t="shared" si="2"/>
        <v>0</v>
      </c>
      <c r="N71" s="56"/>
      <c r="X71" s="16"/>
      <c r="Y71" s="16"/>
      <c r="Z71" s="16"/>
      <c r="AA71" s="17"/>
    </row>
    <row r="72" spans="1:27" s="18" customFormat="1" ht="18.75" customHeight="1">
      <c r="A72" s="43">
        <f t="shared" si="3"/>
        <v>0</v>
      </c>
      <c r="B72" s="44">
        <f t="shared" si="0"/>
        <v>0</v>
      </c>
      <c r="C72" s="45">
        <f>IF(($P$9-SUM($C$9:C71))&gt;0,$AA$9,0)</f>
        <v>0</v>
      </c>
      <c r="D72" s="46">
        <f>IF(($P$10-SUM($D$9:D71))&gt;0,$AA$10,0)</f>
        <v>0</v>
      </c>
      <c r="E72" s="47">
        <f>ROUND(((P$9-SUM(C$9:C71))*G$2/100)/12,0)+ROUND(((P$10-SUM(D$9:D71))*(G$2-P$15)/100)/12,0)</f>
        <v>0</v>
      </c>
      <c r="F72" s="48">
        <f t="shared" si="1"/>
        <v>0</v>
      </c>
      <c r="G72" s="603"/>
      <c r="H72" s="604"/>
      <c r="I72" s="49"/>
      <c r="J72" s="49"/>
      <c r="K72" s="49"/>
      <c r="L72" s="49"/>
      <c r="M72" s="50">
        <f t="shared" si="2"/>
        <v>0</v>
      </c>
      <c r="N72" s="56"/>
      <c r="X72" s="16"/>
      <c r="Y72" s="16"/>
      <c r="Z72" s="16"/>
      <c r="AA72" s="17"/>
    </row>
    <row r="73" spans="1:27" s="18" customFormat="1" ht="18.75" customHeight="1">
      <c r="A73" s="43">
        <f t="shared" si="3"/>
        <v>0</v>
      </c>
      <c r="B73" s="44">
        <f t="shared" ref="B73:B136" si="6">SUM(C73:D73)</f>
        <v>0</v>
      </c>
      <c r="C73" s="45">
        <f>IF(($P$9-SUM($C$9:C72))&gt;0,$AA$9,0)</f>
        <v>0</v>
      </c>
      <c r="D73" s="46">
        <f>IF(($P$10-SUM($D$9:D72))&gt;0,$AA$10,0)</f>
        <v>0</v>
      </c>
      <c r="E73" s="47">
        <f>ROUND(((P$9-SUM(C$9:C72))*G$2/100)/12,0)+ROUND(((P$10-SUM(D$9:D72))*(G$2-P$15)/100)/12,0)</f>
        <v>0</v>
      </c>
      <c r="F73" s="48">
        <f t="shared" ref="F73:F128" si="7">B73+E73</f>
        <v>0</v>
      </c>
      <c r="G73" s="603"/>
      <c r="H73" s="604"/>
      <c r="I73" s="49"/>
      <c r="J73" s="49"/>
      <c r="K73" s="49"/>
      <c r="L73" s="49"/>
      <c r="M73" s="50">
        <f t="shared" ref="M73:M136" si="8">SUM(I73:L73)</f>
        <v>0</v>
      </c>
      <c r="N73" s="56"/>
      <c r="X73" s="16"/>
      <c r="Y73" s="16"/>
      <c r="Z73" s="16"/>
      <c r="AA73" s="17"/>
    </row>
    <row r="74" spans="1:27" s="18" customFormat="1" ht="18.75" customHeight="1">
      <c r="A74" s="43">
        <f t="shared" ref="A74:A137" si="9">IF(F74&gt;0,A73+1,0)</f>
        <v>0</v>
      </c>
      <c r="B74" s="44">
        <f t="shared" si="6"/>
        <v>0</v>
      </c>
      <c r="C74" s="45">
        <f>IF(($P$9-SUM($C$9:C73))&gt;0,$AA$9,0)</f>
        <v>0</v>
      </c>
      <c r="D74" s="46">
        <f>IF(($P$10-SUM($D$9:D73))&gt;0,$AA$10,0)</f>
        <v>0</v>
      </c>
      <c r="E74" s="47">
        <f>ROUND(((P$9-SUM(C$9:C73))*G$2/100)/12,0)+ROUND(((P$10-SUM(D$9:D73))*(G$2-P$15)/100)/12,0)</f>
        <v>0</v>
      </c>
      <c r="F74" s="48">
        <f t="shared" si="7"/>
        <v>0</v>
      </c>
      <c r="G74" s="603"/>
      <c r="H74" s="604"/>
      <c r="I74" s="49"/>
      <c r="J74" s="49"/>
      <c r="K74" s="49"/>
      <c r="L74" s="49"/>
      <c r="M74" s="50">
        <f t="shared" si="8"/>
        <v>0</v>
      </c>
      <c r="N74" s="56"/>
      <c r="X74" s="16"/>
      <c r="Y74" s="16"/>
      <c r="Z74" s="16"/>
      <c r="AA74" s="17"/>
    </row>
    <row r="75" spans="1:27" s="18" customFormat="1" ht="18.75" customHeight="1">
      <c r="A75" s="43">
        <f t="shared" si="9"/>
        <v>0</v>
      </c>
      <c r="B75" s="44">
        <f t="shared" si="6"/>
        <v>0</v>
      </c>
      <c r="C75" s="45">
        <f>IF(($P$9-SUM($C$9:C74))&gt;0,$AA$9,0)</f>
        <v>0</v>
      </c>
      <c r="D75" s="46">
        <f>IF(($P$10-SUM($D$9:D74))&gt;0,$AA$10,0)</f>
        <v>0</v>
      </c>
      <c r="E75" s="47">
        <f>ROUND(((P$9-SUM(C$9:C74))*G$2/100)/12,0)+ROUND(((P$10-SUM(D$9:D74))*(G$2-P$15)/100)/12,0)</f>
        <v>0</v>
      </c>
      <c r="F75" s="48">
        <f t="shared" si="7"/>
        <v>0</v>
      </c>
      <c r="G75" s="603"/>
      <c r="H75" s="604"/>
      <c r="I75" s="49"/>
      <c r="J75" s="49"/>
      <c r="K75" s="49"/>
      <c r="L75" s="49"/>
      <c r="M75" s="50">
        <f t="shared" si="8"/>
        <v>0</v>
      </c>
      <c r="N75" s="56"/>
      <c r="X75" s="16"/>
      <c r="Y75" s="16"/>
      <c r="Z75" s="16"/>
      <c r="AA75" s="17"/>
    </row>
    <row r="76" spans="1:27" s="18" customFormat="1" ht="18.75" customHeight="1">
      <c r="A76" s="43">
        <f t="shared" si="9"/>
        <v>0</v>
      </c>
      <c r="B76" s="44">
        <f t="shared" si="6"/>
        <v>0</v>
      </c>
      <c r="C76" s="45">
        <f>IF(($P$9-SUM($C$9:C75))&gt;0,$AA$9,0)</f>
        <v>0</v>
      </c>
      <c r="D76" s="46">
        <f>IF(($P$10-SUM($D$9:D75))&gt;0,$AA$10,0)</f>
        <v>0</v>
      </c>
      <c r="E76" s="47">
        <f>ROUND(((P$9-SUM(C$9:C75))*G$2/100)/12,0)+ROUND(((P$10-SUM(D$9:D75))*(G$2-P$15)/100)/12,0)</f>
        <v>0</v>
      </c>
      <c r="F76" s="48">
        <f t="shared" si="7"/>
        <v>0</v>
      </c>
      <c r="G76" s="603"/>
      <c r="H76" s="604"/>
      <c r="I76" s="49"/>
      <c r="J76" s="49"/>
      <c r="K76" s="49"/>
      <c r="L76" s="49"/>
      <c r="M76" s="50">
        <f t="shared" si="8"/>
        <v>0</v>
      </c>
      <c r="N76" s="56"/>
      <c r="X76" s="16"/>
      <c r="Y76" s="16"/>
      <c r="Z76" s="16"/>
      <c r="AA76" s="17"/>
    </row>
    <row r="77" spans="1:27" s="18" customFormat="1" ht="18.75" customHeight="1">
      <c r="A77" s="43">
        <f t="shared" si="9"/>
        <v>0</v>
      </c>
      <c r="B77" s="44">
        <f t="shared" si="6"/>
        <v>0</v>
      </c>
      <c r="C77" s="45">
        <f>IF(($P$9-SUM($C$9:C76))&gt;0,$AA$9,0)</f>
        <v>0</v>
      </c>
      <c r="D77" s="46">
        <f>IF(($P$10-SUM($D$9:D76))&gt;0,$AA$10,0)</f>
        <v>0</v>
      </c>
      <c r="E77" s="47">
        <f>ROUND(((P$9-SUM(C$9:C76))*G$2/100)/12,0)+ROUND(((P$10-SUM(D$9:D76))*(G$2-P$15)/100)/12,0)</f>
        <v>0</v>
      </c>
      <c r="F77" s="48">
        <f t="shared" si="7"/>
        <v>0</v>
      </c>
      <c r="G77" s="603"/>
      <c r="H77" s="604"/>
      <c r="I77" s="49"/>
      <c r="J77" s="49"/>
      <c r="K77" s="49"/>
      <c r="L77" s="49"/>
      <c r="M77" s="50">
        <f t="shared" si="8"/>
        <v>0</v>
      </c>
      <c r="N77" s="56"/>
      <c r="X77" s="16"/>
      <c r="Y77" s="16"/>
      <c r="Z77" s="16"/>
      <c r="AA77" s="17"/>
    </row>
    <row r="78" spans="1:27" s="18" customFormat="1" ht="18.75" customHeight="1">
      <c r="A78" s="43">
        <f t="shared" si="9"/>
        <v>0</v>
      </c>
      <c r="B78" s="44">
        <f t="shared" si="6"/>
        <v>0</v>
      </c>
      <c r="C78" s="45">
        <f>IF(($P$9-SUM($C$9:C77))&gt;0,$AA$9,0)</f>
        <v>0</v>
      </c>
      <c r="D78" s="46">
        <f>IF(($P$10-SUM($D$9:D77))&gt;0,$AA$10,0)</f>
        <v>0</v>
      </c>
      <c r="E78" s="47">
        <f>ROUND(((P$9-SUM(C$9:C77))*G$2/100)/12,0)+ROUND(((P$10-SUM(D$9:D77))*(G$2-P$15)/100)/12,0)</f>
        <v>0</v>
      </c>
      <c r="F78" s="48">
        <f t="shared" si="7"/>
        <v>0</v>
      </c>
      <c r="G78" s="58" t="s">
        <v>91</v>
      </c>
      <c r="H78" s="59">
        <f>SUM(F69:F80)</f>
        <v>0</v>
      </c>
      <c r="I78" s="49"/>
      <c r="J78" s="49"/>
      <c r="K78" s="49"/>
      <c r="L78" s="49"/>
      <c r="M78" s="50">
        <f t="shared" si="8"/>
        <v>0</v>
      </c>
      <c r="N78" s="56"/>
      <c r="X78" s="16"/>
      <c r="Y78" s="16"/>
      <c r="Z78" s="16"/>
      <c r="AA78" s="17"/>
    </row>
    <row r="79" spans="1:27" s="18" customFormat="1" ht="18.75" customHeight="1">
      <c r="A79" s="43">
        <f t="shared" si="9"/>
        <v>0</v>
      </c>
      <c r="B79" s="44">
        <f t="shared" si="6"/>
        <v>0</v>
      </c>
      <c r="C79" s="45">
        <f>IF(($P$9-SUM($C$9:C78))&gt;0,$AA$9,0)</f>
        <v>0</v>
      </c>
      <c r="D79" s="46">
        <f>IF(($P$10-SUM($D$9:D78))&gt;0,$AA$10,0)</f>
        <v>0</v>
      </c>
      <c r="E79" s="47">
        <f>ROUND(((P$9-SUM(C$9:C78))*G$2/100)/12,0)+ROUND(((P$10-SUM(D$9:D78))*(G$2-P$15)/100)/12,0)</f>
        <v>0</v>
      </c>
      <c r="F79" s="48">
        <f t="shared" si="7"/>
        <v>0</v>
      </c>
      <c r="G79" s="60" t="s">
        <v>118</v>
      </c>
      <c r="H79" s="61">
        <f>SUM(B69:B80)</f>
        <v>0</v>
      </c>
      <c r="I79" s="49"/>
      <c r="J79" s="49"/>
      <c r="K79" s="49"/>
      <c r="L79" s="49"/>
      <c r="M79" s="50">
        <f t="shared" si="8"/>
        <v>0</v>
      </c>
      <c r="N79" s="56"/>
      <c r="X79" s="16"/>
      <c r="Y79" s="16"/>
      <c r="Z79" s="16"/>
      <c r="AA79" s="17"/>
    </row>
    <row r="80" spans="1:27" s="18" customFormat="1" ht="18.75" customHeight="1">
      <c r="A80" s="64">
        <f t="shared" si="9"/>
        <v>0</v>
      </c>
      <c r="B80" s="65">
        <f t="shared" si="6"/>
        <v>0</v>
      </c>
      <c r="C80" s="66">
        <f>IF(($P$9-SUM($C$9:C79))&gt;0,$AA$9,0)</f>
        <v>0</v>
      </c>
      <c r="D80" s="67">
        <f>IF(($P$10-SUM($D$9:D79))&gt;0,$AA$10,0)</f>
        <v>0</v>
      </c>
      <c r="E80" s="68">
        <f>ROUND(((P$9-SUM(C$9:C79))*G$2/100)/12,0)+ROUND(((P$10-SUM(D$9:D79))*(G$2-P$15)/100)/12,0)</f>
        <v>0</v>
      </c>
      <c r="F80" s="69">
        <f t="shared" si="7"/>
        <v>0</v>
      </c>
      <c r="G80" s="70" t="s">
        <v>125</v>
      </c>
      <c r="H80" s="71">
        <f>SUM(E69:E80)</f>
        <v>0</v>
      </c>
      <c r="I80" s="72"/>
      <c r="J80" s="72"/>
      <c r="K80" s="72"/>
      <c r="L80" s="72"/>
      <c r="M80" s="73">
        <f t="shared" si="8"/>
        <v>0</v>
      </c>
      <c r="N80" s="56"/>
      <c r="X80" s="16"/>
      <c r="Y80" s="16"/>
      <c r="Z80" s="16"/>
      <c r="AA80" s="17"/>
    </row>
    <row r="81" spans="1:27" s="18" customFormat="1" ht="18.75" customHeight="1">
      <c r="A81" s="31">
        <f t="shared" si="9"/>
        <v>0</v>
      </c>
      <c r="B81" s="32">
        <f t="shared" si="6"/>
        <v>0</v>
      </c>
      <c r="C81" s="33">
        <f>IF(($P$9-SUM($C$9:C80))&gt;0,$AA$9,0)</f>
        <v>0</v>
      </c>
      <c r="D81" s="34">
        <f>IF(($P$10-SUM($D$9:D80))&gt;0,$AA$10,0)</f>
        <v>0</v>
      </c>
      <c r="E81" s="79">
        <f>ROUND(((P$9-SUM(C$9:C80))*G$2/100)/12,0)+ROUND(((P$10-SUM(D$9:D80))*(G$2-P$15)/100)/12,0)</f>
        <v>0</v>
      </c>
      <c r="F81" s="36">
        <f t="shared" si="7"/>
        <v>0</v>
      </c>
      <c r="G81" s="601" t="s">
        <v>139</v>
      </c>
      <c r="H81" s="602"/>
      <c r="I81" s="37"/>
      <c r="J81" s="37"/>
      <c r="K81" s="37"/>
      <c r="L81" s="37"/>
      <c r="M81" s="39">
        <f t="shared" si="8"/>
        <v>0</v>
      </c>
      <c r="N81" s="56"/>
      <c r="X81" s="16"/>
      <c r="Y81" s="16"/>
      <c r="Z81" s="16"/>
      <c r="AA81" s="17"/>
    </row>
    <row r="82" spans="1:27" s="18" customFormat="1" ht="18.75" customHeight="1">
      <c r="A82" s="43">
        <f t="shared" si="9"/>
        <v>0</v>
      </c>
      <c r="B82" s="44">
        <f t="shared" si="6"/>
        <v>0</v>
      </c>
      <c r="C82" s="45">
        <f>IF(($P$9-SUM($C$9:C81))&gt;0,$AA$9,0)</f>
        <v>0</v>
      </c>
      <c r="D82" s="46">
        <f>IF(($P$10-SUM($D$9:D81))&gt;0,$AA$10,0)</f>
        <v>0</v>
      </c>
      <c r="E82" s="47">
        <f>ROUND(((P$9-SUM(C$9:C81))*G$2/100)/12,0)+ROUND(((P$10-SUM(D$9:D81))*(G$2-P$15)/100)/12,0)</f>
        <v>0</v>
      </c>
      <c r="F82" s="48">
        <f t="shared" si="7"/>
        <v>0</v>
      </c>
      <c r="G82" s="603"/>
      <c r="H82" s="604"/>
      <c r="I82" s="49"/>
      <c r="J82" s="49"/>
      <c r="K82" s="49"/>
      <c r="L82" s="49"/>
      <c r="M82" s="50">
        <f t="shared" si="8"/>
        <v>0</v>
      </c>
      <c r="N82" s="56"/>
      <c r="X82" s="16"/>
      <c r="Y82" s="16"/>
      <c r="Z82" s="16"/>
      <c r="AA82" s="17"/>
    </row>
    <row r="83" spans="1:27" s="18" customFormat="1" ht="18.75" customHeight="1">
      <c r="A83" s="43">
        <f t="shared" si="9"/>
        <v>0</v>
      </c>
      <c r="B83" s="44">
        <f t="shared" si="6"/>
        <v>0</v>
      </c>
      <c r="C83" s="45">
        <f>IF(($P$9-SUM($C$9:C82))&gt;0,$AA$9,0)</f>
        <v>0</v>
      </c>
      <c r="D83" s="46">
        <f>IF(($P$10-SUM($D$9:D82))&gt;0,$AA$10,0)</f>
        <v>0</v>
      </c>
      <c r="E83" s="47">
        <f>ROUND(((P$9-SUM(C$9:C82))*G$2/100)/12,0)+ROUND(((P$10-SUM(D$9:D82))*(G$2-P$15)/100)/12,0)</f>
        <v>0</v>
      </c>
      <c r="F83" s="48">
        <f t="shared" si="7"/>
        <v>0</v>
      </c>
      <c r="G83" s="603"/>
      <c r="H83" s="604"/>
      <c r="I83" s="49"/>
      <c r="J83" s="49"/>
      <c r="K83" s="49"/>
      <c r="L83" s="49"/>
      <c r="M83" s="50">
        <f t="shared" si="8"/>
        <v>0</v>
      </c>
      <c r="N83" s="56"/>
      <c r="X83" s="16"/>
      <c r="Y83" s="16"/>
      <c r="Z83" s="16"/>
      <c r="AA83" s="17"/>
    </row>
    <row r="84" spans="1:27" s="18" customFormat="1" ht="18.75" customHeight="1">
      <c r="A84" s="43">
        <f t="shared" si="9"/>
        <v>0</v>
      </c>
      <c r="B84" s="44">
        <f t="shared" si="6"/>
        <v>0</v>
      </c>
      <c r="C84" s="45">
        <f>IF(($P$9-SUM($C$9:C83))&gt;0,$AA$9,0)</f>
        <v>0</v>
      </c>
      <c r="D84" s="46">
        <f>IF(($P$10-SUM($D$9:D83))&gt;0,$AA$10,0)</f>
        <v>0</v>
      </c>
      <c r="E84" s="47">
        <f>ROUND(((P$9-SUM(C$9:C83))*G$2/100)/12,0)+ROUND(((P$10-SUM(D$9:D83))*(G$2-P$15)/100)/12,0)</f>
        <v>0</v>
      </c>
      <c r="F84" s="48">
        <f t="shared" si="7"/>
        <v>0</v>
      </c>
      <c r="G84" s="603"/>
      <c r="H84" s="604"/>
      <c r="I84" s="49"/>
      <c r="J84" s="49"/>
      <c r="K84" s="49"/>
      <c r="L84" s="49"/>
      <c r="M84" s="50">
        <f t="shared" si="8"/>
        <v>0</v>
      </c>
      <c r="N84" s="56"/>
      <c r="X84" s="16"/>
      <c r="Y84" s="16"/>
      <c r="Z84" s="16"/>
      <c r="AA84" s="17"/>
    </row>
    <row r="85" spans="1:27" s="18" customFormat="1" ht="18.75" customHeight="1">
      <c r="A85" s="43">
        <f t="shared" si="9"/>
        <v>0</v>
      </c>
      <c r="B85" s="44">
        <f t="shared" si="6"/>
        <v>0</v>
      </c>
      <c r="C85" s="45">
        <f>IF(($P$9-SUM($C$9:C84))&gt;0,$AA$9,0)</f>
        <v>0</v>
      </c>
      <c r="D85" s="46">
        <f>IF(($P$10-SUM($D$9:D84))&gt;0,$AA$10,0)</f>
        <v>0</v>
      </c>
      <c r="E85" s="47">
        <f>ROUND(((P$9-SUM(C$9:C84))*G$2/100)/12,0)+ROUND(((P$10-SUM(D$9:D84))*(G$2-P$15)/100)/12,0)</f>
        <v>0</v>
      </c>
      <c r="F85" s="48">
        <f t="shared" si="7"/>
        <v>0</v>
      </c>
      <c r="G85" s="603"/>
      <c r="H85" s="604"/>
      <c r="I85" s="49"/>
      <c r="J85" s="49"/>
      <c r="K85" s="49"/>
      <c r="L85" s="49"/>
      <c r="M85" s="50">
        <f t="shared" si="8"/>
        <v>0</v>
      </c>
      <c r="N85" s="56"/>
      <c r="X85" s="16"/>
      <c r="Y85" s="16"/>
      <c r="Z85" s="16"/>
      <c r="AA85" s="17"/>
    </row>
    <row r="86" spans="1:27" s="18" customFormat="1" ht="18.75" customHeight="1">
      <c r="A86" s="43">
        <f t="shared" si="9"/>
        <v>0</v>
      </c>
      <c r="B86" s="44">
        <f t="shared" si="6"/>
        <v>0</v>
      </c>
      <c r="C86" s="45">
        <f>IF(($P$9-SUM($C$9:C85))&gt;0,$AA$9,0)</f>
        <v>0</v>
      </c>
      <c r="D86" s="46">
        <f>IF(($P$10-SUM($D$9:D85))&gt;0,$AA$10,0)</f>
        <v>0</v>
      </c>
      <c r="E86" s="47">
        <f>ROUND(((P$9-SUM(C$9:C85))*G$2/100)/12,0)+ROUND(((P$10-SUM(D$9:D85))*(G$2-P$15)/100)/12,0)</f>
        <v>0</v>
      </c>
      <c r="F86" s="48">
        <f t="shared" si="7"/>
        <v>0</v>
      </c>
      <c r="G86" s="603"/>
      <c r="H86" s="604"/>
      <c r="I86" s="49"/>
      <c r="J86" s="49"/>
      <c r="K86" s="49"/>
      <c r="L86" s="49"/>
      <c r="M86" s="50">
        <f t="shared" si="8"/>
        <v>0</v>
      </c>
      <c r="N86" s="56"/>
      <c r="X86" s="16"/>
      <c r="Y86" s="16"/>
      <c r="Z86" s="16"/>
      <c r="AA86" s="17"/>
    </row>
    <row r="87" spans="1:27" s="18" customFormat="1" ht="18.75" customHeight="1">
      <c r="A87" s="43">
        <f t="shared" si="9"/>
        <v>0</v>
      </c>
      <c r="B87" s="44">
        <f t="shared" si="6"/>
        <v>0</v>
      </c>
      <c r="C87" s="45">
        <f>IF(($P$9-SUM($C$9:C86))&gt;0,$AA$9,0)</f>
        <v>0</v>
      </c>
      <c r="D87" s="46">
        <f>IF(($P$10-SUM($D$9:D86))&gt;0,$AA$10,0)</f>
        <v>0</v>
      </c>
      <c r="E87" s="47">
        <f>ROUND(((P$9-SUM(C$9:C86))*G$2/100)/12,0)+ROUND(((P$10-SUM(D$9:D86))*(G$2-P$15)/100)/12,0)</f>
        <v>0</v>
      </c>
      <c r="F87" s="48">
        <f t="shared" si="7"/>
        <v>0</v>
      </c>
      <c r="G87" s="603"/>
      <c r="H87" s="604"/>
      <c r="I87" s="49"/>
      <c r="J87" s="49"/>
      <c r="K87" s="49"/>
      <c r="L87" s="49"/>
      <c r="M87" s="50">
        <f t="shared" si="8"/>
        <v>0</v>
      </c>
      <c r="N87" s="56"/>
      <c r="X87" s="16"/>
      <c r="Y87" s="16"/>
      <c r="Z87" s="16"/>
      <c r="AA87" s="17"/>
    </row>
    <row r="88" spans="1:27" s="18" customFormat="1" ht="18.75" customHeight="1">
      <c r="A88" s="43">
        <f t="shared" si="9"/>
        <v>0</v>
      </c>
      <c r="B88" s="44">
        <f t="shared" si="6"/>
        <v>0</v>
      </c>
      <c r="C88" s="45">
        <f>IF(($P$9-SUM($C$9:C87))&gt;0,$AA$9,0)</f>
        <v>0</v>
      </c>
      <c r="D88" s="46">
        <f>IF(($P$10-SUM($D$9:D87))&gt;0,$AA$10,0)</f>
        <v>0</v>
      </c>
      <c r="E88" s="47">
        <f>ROUND(((P$9-SUM(C$9:C87))*G$2/100)/12,0)+ROUND(((P$10-SUM(D$9:D87))*(G$2-P$15)/100)/12,0)</f>
        <v>0</v>
      </c>
      <c r="F88" s="48">
        <f t="shared" si="7"/>
        <v>0</v>
      </c>
      <c r="G88" s="603"/>
      <c r="H88" s="604"/>
      <c r="I88" s="49"/>
      <c r="J88" s="49"/>
      <c r="K88" s="49"/>
      <c r="L88" s="49"/>
      <c r="M88" s="50">
        <f t="shared" si="8"/>
        <v>0</v>
      </c>
      <c r="N88" s="56"/>
      <c r="X88" s="16"/>
      <c r="Y88" s="16"/>
      <c r="Z88" s="16"/>
      <c r="AA88" s="17"/>
    </row>
    <row r="89" spans="1:27" s="18" customFormat="1" ht="18.75" customHeight="1">
      <c r="A89" s="43">
        <f t="shared" si="9"/>
        <v>0</v>
      </c>
      <c r="B89" s="44">
        <f t="shared" si="6"/>
        <v>0</v>
      </c>
      <c r="C89" s="45">
        <f>IF(($P$9-SUM($C$9:C88))&gt;0,$AA$9,0)</f>
        <v>0</v>
      </c>
      <c r="D89" s="46">
        <f>IF(($P$10-SUM($D$9:D88))&gt;0,$AA$10,0)</f>
        <v>0</v>
      </c>
      <c r="E89" s="47">
        <f>ROUND(((P$9-SUM(C$9:C88))*G$2/100)/12,0)+ROUND(((P$10-SUM(D$9:D88))*(G$2-P$15)/100)/12,0)</f>
        <v>0</v>
      </c>
      <c r="F89" s="48">
        <f t="shared" si="7"/>
        <v>0</v>
      </c>
      <c r="G89" s="603"/>
      <c r="H89" s="604"/>
      <c r="I89" s="49"/>
      <c r="J89" s="49"/>
      <c r="K89" s="49"/>
      <c r="L89" s="49"/>
      <c r="M89" s="50">
        <f t="shared" si="8"/>
        <v>0</v>
      </c>
      <c r="N89" s="56"/>
      <c r="X89" s="16"/>
      <c r="Y89" s="16"/>
      <c r="Z89" s="16"/>
      <c r="AA89" s="17"/>
    </row>
    <row r="90" spans="1:27" s="18" customFormat="1" ht="18.75" customHeight="1">
      <c r="A90" s="43">
        <f t="shared" si="9"/>
        <v>0</v>
      </c>
      <c r="B90" s="44">
        <f t="shared" si="6"/>
        <v>0</v>
      </c>
      <c r="C90" s="45">
        <f>IF(($P$9-SUM($C$9:C89))&gt;0,$AA$9,0)</f>
        <v>0</v>
      </c>
      <c r="D90" s="46">
        <f>IF(($P$10-SUM($D$9:D89))&gt;0,$AA$10,0)</f>
        <v>0</v>
      </c>
      <c r="E90" s="47">
        <f>ROUND(((P$9-SUM(C$9:C89))*G$2/100)/12,0)+ROUND(((P$10-SUM(D$9:D89))*(G$2-P$15)/100)/12,0)</f>
        <v>0</v>
      </c>
      <c r="F90" s="48">
        <f t="shared" si="7"/>
        <v>0</v>
      </c>
      <c r="G90" s="58" t="s">
        <v>91</v>
      </c>
      <c r="H90" s="59">
        <f>SUM(F81:F92)</f>
        <v>0</v>
      </c>
      <c r="I90" s="49"/>
      <c r="J90" s="49"/>
      <c r="K90" s="49"/>
      <c r="L90" s="49"/>
      <c r="M90" s="50">
        <f t="shared" si="8"/>
        <v>0</v>
      </c>
      <c r="N90" s="56"/>
      <c r="X90" s="16"/>
      <c r="Y90" s="16"/>
      <c r="Z90" s="16"/>
      <c r="AA90" s="17"/>
    </row>
    <row r="91" spans="1:27" s="18" customFormat="1" ht="18.75" customHeight="1">
      <c r="A91" s="43">
        <f t="shared" si="9"/>
        <v>0</v>
      </c>
      <c r="B91" s="44">
        <f t="shared" si="6"/>
        <v>0</v>
      </c>
      <c r="C91" s="45">
        <f>IF(($P$9-SUM($C$9:C90))&gt;0,$AA$9,0)</f>
        <v>0</v>
      </c>
      <c r="D91" s="46">
        <f>IF(($P$10-SUM($D$9:D90))&gt;0,$AA$10,0)</f>
        <v>0</v>
      </c>
      <c r="E91" s="47">
        <f>ROUND(((P$9-SUM(C$9:C90))*G$2/100)/12,0)+ROUND(((P$10-SUM(D$9:D90))*(G$2-P$15)/100)/12,0)</f>
        <v>0</v>
      </c>
      <c r="F91" s="48">
        <f t="shared" si="7"/>
        <v>0</v>
      </c>
      <c r="G91" s="60" t="s">
        <v>118</v>
      </c>
      <c r="H91" s="61">
        <f>SUM(B81:B92)</f>
        <v>0</v>
      </c>
      <c r="I91" s="49"/>
      <c r="J91" s="49"/>
      <c r="K91" s="49"/>
      <c r="L91" s="49"/>
      <c r="M91" s="50">
        <f t="shared" si="8"/>
        <v>0</v>
      </c>
      <c r="N91" s="56"/>
      <c r="X91" s="16"/>
      <c r="Y91" s="16"/>
      <c r="Z91" s="16"/>
      <c r="AA91" s="17"/>
    </row>
    <row r="92" spans="1:27" s="18" customFormat="1" ht="18.75" customHeight="1">
      <c r="A92" s="64">
        <f t="shared" si="9"/>
        <v>0</v>
      </c>
      <c r="B92" s="65">
        <f t="shared" si="6"/>
        <v>0</v>
      </c>
      <c r="C92" s="66">
        <f>IF(($P$9-SUM($C$9:C91))&gt;0,$AA$9,0)</f>
        <v>0</v>
      </c>
      <c r="D92" s="67">
        <f>IF(($P$10-SUM($D$9:D91))&gt;0,$AA$10,0)</f>
        <v>0</v>
      </c>
      <c r="E92" s="68">
        <f>ROUND(((P$9-SUM(C$9:C91))*G$2/100)/12,0)+ROUND(((P$10-SUM(D$9:D91))*(G$2-P$15)/100)/12,0)</f>
        <v>0</v>
      </c>
      <c r="F92" s="69">
        <f t="shared" si="7"/>
        <v>0</v>
      </c>
      <c r="G92" s="70" t="s">
        <v>125</v>
      </c>
      <c r="H92" s="71">
        <f>SUM(E81:E92)</f>
        <v>0</v>
      </c>
      <c r="I92" s="72"/>
      <c r="J92" s="72"/>
      <c r="K92" s="72"/>
      <c r="L92" s="72"/>
      <c r="M92" s="73">
        <f t="shared" si="8"/>
        <v>0</v>
      </c>
      <c r="N92" s="56"/>
      <c r="X92" s="16"/>
      <c r="Y92" s="16"/>
      <c r="Z92" s="16"/>
      <c r="AA92" s="17"/>
    </row>
    <row r="93" spans="1:27" s="18" customFormat="1" ht="18.75" customHeight="1">
      <c r="A93" s="31">
        <f t="shared" si="9"/>
        <v>0</v>
      </c>
      <c r="B93" s="32">
        <f t="shared" si="6"/>
        <v>0</v>
      </c>
      <c r="C93" s="33">
        <f>IF(($P$9-SUM($C$9:C92))&gt;0,$AA$9,0)</f>
        <v>0</v>
      </c>
      <c r="D93" s="34">
        <f>IF(($P$10-SUM($D$9:D92))&gt;0,$AA$10,0)</f>
        <v>0</v>
      </c>
      <c r="E93" s="79">
        <f>ROUND(((P$9-SUM(C$9:C92))*G$2/100)/12,0)+ROUND(((P$10-SUM(D$9:D92))*(G$2-P$15)/100)/12,0)</f>
        <v>0</v>
      </c>
      <c r="F93" s="36">
        <f t="shared" si="7"/>
        <v>0</v>
      </c>
      <c r="G93" s="601" t="s">
        <v>140</v>
      </c>
      <c r="H93" s="602"/>
      <c r="I93" s="37"/>
      <c r="J93" s="37"/>
      <c r="K93" s="37"/>
      <c r="L93" s="37"/>
      <c r="M93" s="39">
        <f t="shared" si="8"/>
        <v>0</v>
      </c>
      <c r="N93" s="56"/>
      <c r="X93" s="16"/>
      <c r="Y93" s="16"/>
      <c r="Z93" s="16"/>
      <c r="AA93" s="17"/>
    </row>
    <row r="94" spans="1:27" s="18" customFormat="1" ht="18.75" customHeight="1">
      <c r="A94" s="43">
        <f t="shared" si="9"/>
        <v>0</v>
      </c>
      <c r="B94" s="44">
        <f t="shared" si="6"/>
        <v>0</v>
      </c>
      <c r="C94" s="45">
        <f>IF(($P$9-SUM($C$9:C93))&gt;0,$AA$9,0)</f>
        <v>0</v>
      </c>
      <c r="D94" s="46">
        <f>IF(($P$10-SUM($D$9:D93))&gt;0,$AA$10,0)</f>
        <v>0</v>
      </c>
      <c r="E94" s="47">
        <f>ROUND(((P$9-SUM(C$9:C93))*G$2/100)/12,0)+ROUND(((P$10-SUM(D$9:D93))*(G$2-P$15)/100)/12,0)</f>
        <v>0</v>
      </c>
      <c r="F94" s="48">
        <f t="shared" si="7"/>
        <v>0</v>
      </c>
      <c r="G94" s="603"/>
      <c r="H94" s="604"/>
      <c r="I94" s="49"/>
      <c r="J94" s="49"/>
      <c r="K94" s="49"/>
      <c r="L94" s="49"/>
      <c r="M94" s="50">
        <f t="shared" si="8"/>
        <v>0</v>
      </c>
      <c r="N94" s="56"/>
      <c r="X94" s="16"/>
      <c r="Y94" s="16"/>
      <c r="Z94" s="16"/>
      <c r="AA94" s="17"/>
    </row>
    <row r="95" spans="1:27" s="18" customFormat="1" ht="18.75" customHeight="1">
      <c r="A95" s="43">
        <f t="shared" si="9"/>
        <v>0</v>
      </c>
      <c r="B95" s="44">
        <f t="shared" si="6"/>
        <v>0</v>
      </c>
      <c r="C95" s="45">
        <f>IF(($P$9-SUM($C$9:C94))&gt;0,$AA$9,0)</f>
        <v>0</v>
      </c>
      <c r="D95" s="46">
        <f>IF(($P$10-SUM($D$9:D94))&gt;0,$AA$10,0)</f>
        <v>0</v>
      </c>
      <c r="E95" s="47">
        <f>ROUND(((P$9-SUM(C$9:C94))*G$2/100)/12,0)+ROUND(((P$10-SUM(D$9:D94))*(G$2-P$15)/100)/12,0)</f>
        <v>0</v>
      </c>
      <c r="F95" s="48">
        <f t="shared" si="7"/>
        <v>0</v>
      </c>
      <c r="G95" s="603"/>
      <c r="H95" s="604"/>
      <c r="I95" s="49"/>
      <c r="J95" s="49"/>
      <c r="K95" s="49"/>
      <c r="L95" s="49"/>
      <c r="M95" s="50">
        <f t="shared" si="8"/>
        <v>0</v>
      </c>
      <c r="N95" s="56"/>
      <c r="X95" s="16"/>
      <c r="Y95" s="16"/>
      <c r="Z95" s="16"/>
      <c r="AA95" s="17"/>
    </row>
    <row r="96" spans="1:27" s="18" customFormat="1" ht="18.75" customHeight="1">
      <c r="A96" s="43">
        <f t="shared" si="9"/>
        <v>0</v>
      </c>
      <c r="B96" s="44">
        <f t="shared" si="6"/>
        <v>0</v>
      </c>
      <c r="C96" s="45">
        <f>IF(($P$9-SUM($C$9:C95))&gt;0,$AA$9,0)</f>
        <v>0</v>
      </c>
      <c r="D96" s="46">
        <f>IF(($P$10-SUM($D$9:D95))&gt;0,$AA$10,0)</f>
        <v>0</v>
      </c>
      <c r="E96" s="47">
        <f>ROUND(((P$9-SUM(C$9:C95))*G$2/100)/12,0)+ROUND(((P$10-SUM(D$9:D95))*(G$2-P$15)/100)/12,0)</f>
        <v>0</v>
      </c>
      <c r="F96" s="48">
        <f t="shared" si="7"/>
        <v>0</v>
      </c>
      <c r="G96" s="603"/>
      <c r="H96" s="604"/>
      <c r="I96" s="49"/>
      <c r="J96" s="49"/>
      <c r="K96" s="49"/>
      <c r="L96" s="49"/>
      <c r="M96" s="50">
        <f t="shared" si="8"/>
        <v>0</v>
      </c>
      <c r="N96" s="56"/>
      <c r="X96" s="16"/>
      <c r="Y96" s="16"/>
      <c r="Z96" s="16"/>
      <c r="AA96" s="17"/>
    </row>
    <row r="97" spans="1:27" s="18" customFormat="1" ht="18.75" customHeight="1">
      <c r="A97" s="43">
        <f t="shared" si="9"/>
        <v>0</v>
      </c>
      <c r="B97" s="44">
        <f t="shared" si="6"/>
        <v>0</v>
      </c>
      <c r="C97" s="45">
        <f>IF(($P$9-SUM($C$9:C96))&gt;0,$AA$9,0)</f>
        <v>0</v>
      </c>
      <c r="D97" s="46">
        <f>IF(($P$10-SUM($D$9:D96))&gt;0,$AA$10,0)</f>
        <v>0</v>
      </c>
      <c r="E97" s="47">
        <f>ROUND(((P$9-SUM(C$9:C96))*G$2/100)/12,0)+ROUND(((P$10-SUM(D$9:D96))*(G$2-P$15)/100)/12,0)</f>
        <v>0</v>
      </c>
      <c r="F97" s="48">
        <f t="shared" si="7"/>
        <v>0</v>
      </c>
      <c r="G97" s="603"/>
      <c r="H97" s="604"/>
      <c r="I97" s="49"/>
      <c r="J97" s="49"/>
      <c r="K97" s="49"/>
      <c r="L97" s="49"/>
      <c r="M97" s="50">
        <f t="shared" si="8"/>
        <v>0</v>
      </c>
      <c r="N97" s="56"/>
      <c r="X97" s="16"/>
      <c r="Y97" s="16"/>
      <c r="Z97" s="16"/>
      <c r="AA97" s="17"/>
    </row>
    <row r="98" spans="1:27" s="18" customFormat="1" ht="18.75" customHeight="1">
      <c r="A98" s="43">
        <f t="shared" si="9"/>
        <v>0</v>
      </c>
      <c r="B98" s="44">
        <f t="shared" si="6"/>
        <v>0</v>
      </c>
      <c r="C98" s="45">
        <f>IF(($P$9-SUM($C$9:C97))&gt;0,$AA$9,0)</f>
        <v>0</v>
      </c>
      <c r="D98" s="46">
        <f>IF(($P$10-SUM($D$9:D97))&gt;0,$AA$10,0)</f>
        <v>0</v>
      </c>
      <c r="E98" s="47">
        <f>ROUND(((P$9-SUM(C$9:C97))*G$2/100)/12,0)+ROUND(((P$10-SUM(D$9:D97))*(G$2-P$15)/100)/12,0)</f>
        <v>0</v>
      </c>
      <c r="F98" s="48">
        <f t="shared" si="7"/>
        <v>0</v>
      </c>
      <c r="G98" s="603"/>
      <c r="H98" s="604"/>
      <c r="I98" s="49"/>
      <c r="J98" s="49"/>
      <c r="K98" s="49"/>
      <c r="L98" s="49"/>
      <c r="M98" s="50">
        <f t="shared" si="8"/>
        <v>0</v>
      </c>
      <c r="N98" s="56"/>
      <c r="X98" s="16"/>
      <c r="Y98" s="16"/>
      <c r="Z98" s="16"/>
      <c r="AA98" s="17"/>
    </row>
    <row r="99" spans="1:27" s="18" customFormat="1" ht="18.75" customHeight="1">
      <c r="A99" s="43">
        <f t="shared" si="9"/>
        <v>0</v>
      </c>
      <c r="B99" s="44">
        <f t="shared" si="6"/>
        <v>0</v>
      </c>
      <c r="C99" s="45">
        <f>IF(($P$9-SUM($C$9:C98))&gt;0,$AA$9,0)</f>
        <v>0</v>
      </c>
      <c r="D99" s="46">
        <f>IF(($P$10-SUM($D$9:D98))&gt;0,$AA$10,0)</f>
        <v>0</v>
      </c>
      <c r="E99" s="47">
        <f>ROUND(((P$9-SUM(C$9:C98))*G$2/100)/12,0)+ROUND(((P$10-SUM(D$9:D98))*(G$2-P$15)/100)/12,0)</f>
        <v>0</v>
      </c>
      <c r="F99" s="48">
        <f t="shared" si="7"/>
        <v>0</v>
      </c>
      <c r="G99" s="603"/>
      <c r="H99" s="604"/>
      <c r="I99" s="49"/>
      <c r="J99" s="49"/>
      <c r="K99" s="49"/>
      <c r="L99" s="49"/>
      <c r="M99" s="50">
        <f t="shared" si="8"/>
        <v>0</v>
      </c>
      <c r="N99" s="56"/>
      <c r="X99" s="16"/>
      <c r="Y99" s="16"/>
      <c r="Z99" s="16"/>
      <c r="AA99" s="17"/>
    </row>
    <row r="100" spans="1:27" s="18" customFormat="1" ht="18.75" customHeight="1">
      <c r="A100" s="43">
        <f t="shared" si="9"/>
        <v>0</v>
      </c>
      <c r="B100" s="44">
        <f t="shared" si="6"/>
        <v>0</v>
      </c>
      <c r="C100" s="45">
        <f>IF(($P$9-SUM($C$9:C99))&gt;0,$AA$9,0)</f>
        <v>0</v>
      </c>
      <c r="D100" s="46">
        <f>IF(($P$10-SUM($D$9:D99))&gt;0,$AA$10,0)</f>
        <v>0</v>
      </c>
      <c r="E100" s="47">
        <f>ROUND(((P$9-SUM(C$9:C99))*G$2/100)/12,0)+ROUND(((P$10-SUM(D$9:D99))*(G$2-P$15)/100)/12,0)</f>
        <v>0</v>
      </c>
      <c r="F100" s="48">
        <f t="shared" si="7"/>
        <v>0</v>
      </c>
      <c r="G100" s="603"/>
      <c r="H100" s="604"/>
      <c r="I100" s="49"/>
      <c r="J100" s="49"/>
      <c r="K100" s="49"/>
      <c r="L100" s="49"/>
      <c r="M100" s="50">
        <f t="shared" si="8"/>
        <v>0</v>
      </c>
      <c r="N100" s="56"/>
      <c r="X100" s="16"/>
      <c r="Y100" s="16"/>
      <c r="Z100" s="16"/>
      <c r="AA100" s="17"/>
    </row>
    <row r="101" spans="1:27" s="18" customFormat="1" ht="18.75" customHeight="1">
      <c r="A101" s="43">
        <f t="shared" si="9"/>
        <v>0</v>
      </c>
      <c r="B101" s="44">
        <f t="shared" si="6"/>
        <v>0</v>
      </c>
      <c r="C101" s="45">
        <f>IF(($P$9-SUM($C$9:C100))&gt;0,$AA$9,0)</f>
        <v>0</v>
      </c>
      <c r="D101" s="46">
        <f>IF(($P$10-SUM($D$9:D100))&gt;0,$AA$10,0)</f>
        <v>0</v>
      </c>
      <c r="E101" s="47">
        <f>ROUND(((P$9-SUM(C$9:C100))*G$2/100)/12,0)+ROUND(((P$10-SUM(D$9:D100))*(G$2-P$15)/100)/12,0)</f>
        <v>0</v>
      </c>
      <c r="F101" s="48">
        <f t="shared" si="7"/>
        <v>0</v>
      </c>
      <c r="G101" s="603"/>
      <c r="H101" s="604"/>
      <c r="I101" s="49"/>
      <c r="J101" s="49"/>
      <c r="K101" s="49"/>
      <c r="L101" s="49"/>
      <c r="M101" s="50">
        <f t="shared" si="8"/>
        <v>0</v>
      </c>
      <c r="N101" s="56"/>
      <c r="X101" s="16"/>
      <c r="Y101" s="16"/>
      <c r="Z101" s="16"/>
      <c r="AA101" s="17"/>
    </row>
    <row r="102" spans="1:27" s="18" customFormat="1" ht="18.75" customHeight="1">
      <c r="A102" s="43">
        <f t="shared" si="9"/>
        <v>0</v>
      </c>
      <c r="B102" s="44">
        <f t="shared" si="6"/>
        <v>0</v>
      </c>
      <c r="C102" s="45">
        <f>IF(($P$9-SUM($C$9:C101))&gt;0,$AA$9,0)</f>
        <v>0</v>
      </c>
      <c r="D102" s="46">
        <f>IF(($P$10-SUM($D$9:D101))&gt;0,$AA$10,0)</f>
        <v>0</v>
      </c>
      <c r="E102" s="47">
        <f>ROUND(((P$9-SUM(C$9:C101))*G$2/100)/12,0)+ROUND(((P$10-SUM(D$9:D101))*(G$2-P$15)/100)/12,0)</f>
        <v>0</v>
      </c>
      <c r="F102" s="48">
        <f t="shared" si="7"/>
        <v>0</v>
      </c>
      <c r="G102" s="58" t="s">
        <v>91</v>
      </c>
      <c r="H102" s="59">
        <f>SUM(F93:F104)</f>
        <v>0</v>
      </c>
      <c r="I102" s="49"/>
      <c r="J102" s="49"/>
      <c r="K102" s="49"/>
      <c r="L102" s="49"/>
      <c r="M102" s="50">
        <f t="shared" si="8"/>
        <v>0</v>
      </c>
      <c r="N102" s="56"/>
      <c r="X102" s="16"/>
      <c r="Y102" s="16"/>
      <c r="Z102" s="16"/>
      <c r="AA102" s="17"/>
    </row>
    <row r="103" spans="1:27" s="18" customFormat="1" ht="18.75" customHeight="1">
      <c r="A103" s="43">
        <f t="shared" si="9"/>
        <v>0</v>
      </c>
      <c r="B103" s="44">
        <f t="shared" si="6"/>
        <v>0</v>
      </c>
      <c r="C103" s="45">
        <f>IF(($P$9-SUM($C$9:C102))&gt;0,$AA$9,0)</f>
        <v>0</v>
      </c>
      <c r="D103" s="46">
        <f>IF(($P$10-SUM($D$9:D102))&gt;0,$AA$10,0)</f>
        <v>0</v>
      </c>
      <c r="E103" s="47">
        <f>ROUND(((P$9-SUM(C$9:C102))*G$2/100)/12,0)+ROUND(((P$10-SUM(D$9:D102))*(G$2-P$15)/100)/12,0)</f>
        <v>0</v>
      </c>
      <c r="F103" s="48">
        <f t="shared" si="7"/>
        <v>0</v>
      </c>
      <c r="G103" s="60" t="s">
        <v>118</v>
      </c>
      <c r="H103" s="61">
        <f>SUM(B93:B104)</f>
        <v>0</v>
      </c>
      <c r="I103" s="49"/>
      <c r="J103" s="49"/>
      <c r="K103" s="49"/>
      <c r="L103" s="49"/>
      <c r="M103" s="50">
        <f t="shared" si="8"/>
        <v>0</v>
      </c>
      <c r="N103" s="56"/>
      <c r="X103" s="16"/>
      <c r="Y103" s="16"/>
      <c r="Z103" s="16"/>
      <c r="AA103" s="17"/>
    </row>
    <row r="104" spans="1:27" s="18" customFormat="1" ht="18.75" customHeight="1">
      <c r="A104" s="64">
        <f t="shared" si="9"/>
        <v>0</v>
      </c>
      <c r="B104" s="65">
        <f t="shared" si="6"/>
        <v>0</v>
      </c>
      <c r="C104" s="66">
        <f>IF(($P$9-SUM($C$9:C103))&gt;0,$AA$9,0)</f>
        <v>0</v>
      </c>
      <c r="D104" s="67">
        <f>IF(($P$10-SUM($D$9:D103))&gt;0,$AA$10,0)</f>
        <v>0</v>
      </c>
      <c r="E104" s="68">
        <f>ROUND(((P$9-SUM(C$9:C103))*G$2/100)/12,0)+ROUND(((P$10-SUM(D$9:D103))*(G$2-P$15)/100)/12,0)</f>
        <v>0</v>
      </c>
      <c r="F104" s="69">
        <f t="shared" si="7"/>
        <v>0</v>
      </c>
      <c r="G104" s="70" t="s">
        <v>125</v>
      </c>
      <c r="H104" s="71">
        <f>SUM(E93:E104)</f>
        <v>0</v>
      </c>
      <c r="I104" s="72"/>
      <c r="J104" s="72"/>
      <c r="K104" s="72"/>
      <c r="L104" s="72"/>
      <c r="M104" s="73">
        <f t="shared" si="8"/>
        <v>0</v>
      </c>
      <c r="N104" s="56"/>
      <c r="X104" s="16"/>
      <c r="Y104" s="16"/>
      <c r="Z104" s="16"/>
      <c r="AA104" s="17"/>
    </row>
    <row r="105" spans="1:27" s="18" customFormat="1" ht="18.75" customHeight="1">
      <c r="A105" s="31">
        <f t="shared" si="9"/>
        <v>0</v>
      </c>
      <c r="B105" s="32">
        <f t="shared" si="6"/>
        <v>0</v>
      </c>
      <c r="C105" s="33">
        <f>IF(($P$9-SUM($C$9:C104))&gt;0,$AA$9,0)</f>
        <v>0</v>
      </c>
      <c r="D105" s="34">
        <f>IF(($P$10-SUM($D$9:D104))&gt;0,$AA$10,0)</f>
        <v>0</v>
      </c>
      <c r="E105" s="79">
        <f>ROUND(((P$9-SUM(C$9:C104))*G$2/100)/12,0)+ROUND(((P$10-SUM(D$9:D104))*(G$2-P$15)/100)/12,0)</f>
        <v>0</v>
      </c>
      <c r="F105" s="36">
        <f t="shared" si="7"/>
        <v>0</v>
      </c>
      <c r="G105" s="601" t="s">
        <v>141</v>
      </c>
      <c r="H105" s="602"/>
      <c r="I105" s="37"/>
      <c r="J105" s="37"/>
      <c r="K105" s="37"/>
      <c r="L105" s="37"/>
      <c r="M105" s="39">
        <f t="shared" si="8"/>
        <v>0</v>
      </c>
      <c r="N105" s="56"/>
      <c r="X105" s="16"/>
      <c r="Y105" s="16"/>
      <c r="Z105" s="16"/>
      <c r="AA105" s="17"/>
    </row>
    <row r="106" spans="1:27" s="18" customFormat="1" ht="18.75" customHeight="1">
      <c r="A106" s="43">
        <f t="shared" si="9"/>
        <v>0</v>
      </c>
      <c r="B106" s="44">
        <f t="shared" si="6"/>
        <v>0</v>
      </c>
      <c r="C106" s="45">
        <f>IF(($P$9-SUM($C$9:C105))&gt;0,$AA$9,0)</f>
        <v>0</v>
      </c>
      <c r="D106" s="46">
        <f>IF(($P$10-SUM($D$9:D105))&gt;0,$AA$10,0)</f>
        <v>0</v>
      </c>
      <c r="E106" s="47">
        <f>ROUND(((P$9-SUM(C$9:C105))*G$2/100)/12,0)+ROUND(((P$10-SUM(D$9:D105))*(G$2-P$15)/100)/12,0)</f>
        <v>0</v>
      </c>
      <c r="F106" s="48">
        <f t="shared" si="7"/>
        <v>0</v>
      </c>
      <c r="G106" s="603"/>
      <c r="H106" s="604"/>
      <c r="I106" s="49"/>
      <c r="J106" s="49"/>
      <c r="K106" s="49"/>
      <c r="L106" s="49"/>
      <c r="M106" s="50">
        <f t="shared" si="8"/>
        <v>0</v>
      </c>
      <c r="N106" s="56"/>
      <c r="X106" s="16"/>
      <c r="Y106" s="16"/>
      <c r="Z106" s="16"/>
      <c r="AA106" s="17"/>
    </row>
    <row r="107" spans="1:27" s="18" customFormat="1" ht="18.75" customHeight="1">
      <c r="A107" s="43">
        <f t="shared" si="9"/>
        <v>0</v>
      </c>
      <c r="B107" s="44">
        <f t="shared" si="6"/>
        <v>0</v>
      </c>
      <c r="C107" s="45">
        <f>IF(($P$9-SUM($C$9:C106))&gt;0,$AA$9,0)</f>
        <v>0</v>
      </c>
      <c r="D107" s="46">
        <f>IF(($P$10-SUM($D$9:D106))&gt;0,$AA$10,0)</f>
        <v>0</v>
      </c>
      <c r="E107" s="47">
        <f>ROUND(((P$9-SUM(C$9:C106))*G$2/100)/12,0)+ROUND(((P$10-SUM(D$9:D106))*(G$2-P$15)/100)/12,0)</f>
        <v>0</v>
      </c>
      <c r="F107" s="48">
        <f t="shared" si="7"/>
        <v>0</v>
      </c>
      <c r="G107" s="603"/>
      <c r="H107" s="604"/>
      <c r="I107" s="49"/>
      <c r="J107" s="49"/>
      <c r="K107" s="49"/>
      <c r="L107" s="49"/>
      <c r="M107" s="50">
        <f t="shared" si="8"/>
        <v>0</v>
      </c>
      <c r="N107" s="56"/>
      <c r="X107" s="16"/>
      <c r="Y107" s="16"/>
      <c r="Z107" s="16"/>
      <c r="AA107" s="17"/>
    </row>
    <row r="108" spans="1:27" s="18" customFormat="1" ht="18.75" customHeight="1">
      <c r="A108" s="43">
        <f t="shared" si="9"/>
        <v>0</v>
      </c>
      <c r="B108" s="44">
        <f t="shared" si="6"/>
        <v>0</v>
      </c>
      <c r="C108" s="45">
        <f>IF(($P$9-SUM($C$9:C107))&gt;0,$AA$9,0)</f>
        <v>0</v>
      </c>
      <c r="D108" s="46">
        <f>IF(($P$10-SUM($D$9:D107))&gt;0,$AA$10,0)</f>
        <v>0</v>
      </c>
      <c r="E108" s="47">
        <f>ROUND(((P$9-SUM(C$9:C107))*G$2/100)/12,0)+ROUND(((P$10-SUM(D$9:D107))*(G$2-P$15)/100)/12,0)</f>
        <v>0</v>
      </c>
      <c r="F108" s="48">
        <f t="shared" si="7"/>
        <v>0</v>
      </c>
      <c r="G108" s="603"/>
      <c r="H108" s="604"/>
      <c r="I108" s="49"/>
      <c r="J108" s="49"/>
      <c r="K108" s="49"/>
      <c r="L108" s="49"/>
      <c r="M108" s="50">
        <f t="shared" si="8"/>
        <v>0</v>
      </c>
      <c r="N108" s="56"/>
      <c r="X108" s="16"/>
      <c r="Y108" s="16"/>
      <c r="Z108" s="16"/>
      <c r="AA108" s="17"/>
    </row>
    <row r="109" spans="1:27" s="18" customFormat="1" ht="18.75" customHeight="1">
      <c r="A109" s="43">
        <f t="shared" si="9"/>
        <v>0</v>
      </c>
      <c r="B109" s="44">
        <f t="shared" si="6"/>
        <v>0</v>
      </c>
      <c r="C109" s="45">
        <f>IF(($P$9-SUM($C$9:C108))&gt;0,$AA$9,0)</f>
        <v>0</v>
      </c>
      <c r="D109" s="46">
        <f>IF(($P$10-SUM($D$9:D108))&gt;0,$AA$10,0)</f>
        <v>0</v>
      </c>
      <c r="E109" s="47">
        <f>ROUND(((P$9-SUM(C$9:C108))*G$2/100)/12,0)+ROUND(((P$10-SUM(D$9:D108))*(G$2-P$15)/100)/12,0)</f>
        <v>0</v>
      </c>
      <c r="F109" s="48">
        <f t="shared" si="7"/>
        <v>0</v>
      </c>
      <c r="G109" s="603"/>
      <c r="H109" s="604"/>
      <c r="I109" s="49"/>
      <c r="J109" s="49"/>
      <c r="K109" s="49"/>
      <c r="L109" s="49"/>
      <c r="M109" s="50">
        <f t="shared" si="8"/>
        <v>0</v>
      </c>
      <c r="N109" s="56"/>
      <c r="X109" s="16"/>
      <c r="Y109" s="16"/>
      <c r="Z109" s="16"/>
      <c r="AA109" s="17"/>
    </row>
    <row r="110" spans="1:27" s="18" customFormat="1" ht="18.75" customHeight="1">
      <c r="A110" s="43">
        <f t="shared" si="9"/>
        <v>0</v>
      </c>
      <c r="B110" s="44">
        <f t="shared" si="6"/>
        <v>0</v>
      </c>
      <c r="C110" s="45">
        <f>IF(($P$9-SUM($C$9:C109))&gt;0,$AA$9,0)</f>
        <v>0</v>
      </c>
      <c r="D110" s="46">
        <f>IF(($P$10-SUM($D$9:D109))&gt;0,$AA$10,0)</f>
        <v>0</v>
      </c>
      <c r="E110" s="47">
        <f>ROUND(((P$9-SUM(C$9:C109))*G$2/100)/12,0)+ROUND(((P$10-SUM(D$9:D109))*(G$2-P$15)/100)/12,0)</f>
        <v>0</v>
      </c>
      <c r="F110" s="48">
        <f t="shared" si="7"/>
        <v>0</v>
      </c>
      <c r="G110" s="603"/>
      <c r="H110" s="604"/>
      <c r="I110" s="49"/>
      <c r="J110" s="49"/>
      <c r="K110" s="49"/>
      <c r="L110" s="49"/>
      <c r="M110" s="50">
        <f t="shared" si="8"/>
        <v>0</v>
      </c>
      <c r="N110" s="56"/>
      <c r="X110" s="16"/>
      <c r="Y110" s="16"/>
      <c r="Z110" s="16"/>
      <c r="AA110" s="17"/>
    </row>
    <row r="111" spans="1:27" s="18" customFormat="1" ht="18.75" customHeight="1">
      <c r="A111" s="43">
        <f t="shared" si="9"/>
        <v>0</v>
      </c>
      <c r="B111" s="44">
        <f t="shared" si="6"/>
        <v>0</v>
      </c>
      <c r="C111" s="45">
        <f>IF(($P$9-SUM($C$9:C110))&gt;0,$AA$9,0)</f>
        <v>0</v>
      </c>
      <c r="D111" s="46">
        <f>IF(($P$10-SUM($D$9:D110))&gt;0,$AA$10,0)</f>
        <v>0</v>
      </c>
      <c r="E111" s="47">
        <f>ROUND(((P$9-SUM(C$9:C110))*G$2/100)/12,0)+ROUND(((P$10-SUM(D$9:D110))*(G$2-P$15)/100)/12,0)</f>
        <v>0</v>
      </c>
      <c r="F111" s="48">
        <f t="shared" si="7"/>
        <v>0</v>
      </c>
      <c r="G111" s="603"/>
      <c r="H111" s="604"/>
      <c r="I111" s="49"/>
      <c r="J111" s="49"/>
      <c r="K111" s="49"/>
      <c r="L111" s="49"/>
      <c r="M111" s="50">
        <f t="shared" si="8"/>
        <v>0</v>
      </c>
      <c r="N111" s="56"/>
      <c r="X111" s="16"/>
      <c r="Y111" s="16"/>
      <c r="Z111" s="16"/>
      <c r="AA111" s="17"/>
    </row>
    <row r="112" spans="1:27" s="18" customFormat="1" ht="18.75" customHeight="1">
      <c r="A112" s="43">
        <f t="shared" si="9"/>
        <v>0</v>
      </c>
      <c r="B112" s="44">
        <f t="shared" si="6"/>
        <v>0</v>
      </c>
      <c r="C112" s="45">
        <f>IF(($P$9-SUM($C$9:C111))&gt;0,$AA$9,0)</f>
        <v>0</v>
      </c>
      <c r="D112" s="46">
        <f>IF(($P$10-SUM($D$9:D111))&gt;0,$AA$10,0)</f>
        <v>0</v>
      </c>
      <c r="E112" s="47">
        <f>ROUND(((P$9-SUM(C$9:C111))*G$2/100)/12,0)+ROUND(((P$10-SUM(D$9:D111))*(G$2-P$15)/100)/12,0)</f>
        <v>0</v>
      </c>
      <c r="F112" s="48">
        <f t="shared" si="7"/>
        <v>0</v>
      </c>
      <c r="G112" s="603"/>
      <c r="H112" s="604"/>
      <c r="I112" s="49"/>
      <c r="J112" s="49"/>
      <c r="K112" s="49"/>
      <c r="L112" s="49"/>
      <c r="M112" s="50">
        <f t="shared" si="8"/>
        <v>0</v>
      </c>
      <c r="N112" s="56"/>
      <c r="X112" s="16"/>
      <c r="Y112" s="16"/>
      <c r="Z112" s="16"/>
      <c r="AA112" s="17"/>
    </row>
    <row r="113" spans="1:27" s="18" customFormat="1" ht="18.75" customHeight="1">
      <c r="A113" s="43">
        <f t="shared" si="9"/>
        <v>0</v>
      </c>
      <c r="B113" s="44">
        <f t="shared" si="6"/>
        <v>0</v>
      </c>
      <c r="C113" s="45">
        <f>IF(($P$9-SUM($C$9:C112))&gt;0,$AA$9,0)</f>
        <v>0</v>
      </c>
      <c r="D113" s="46">
        <f>IF(($P$10-SUM($D$9:D112))&gt;0,$AA$10,0)</f>
        <v>0</v>
      </c>
      <c r="E113" s="47">
        <f>ROUND(((P$9-SUM(C$9:C112))*G$2/100)/12,0)+ROUND(((P$10-SUM(D$9:D112))*(G$2-P$15)/100)/12,0)</f>
        <v>0</v>
      </c>
      <c r="F113" s="48">
        <f t="shared" si="7"/>
        <v>0</v>
      </c>
      <c r="G113" s="603"/>
      <c r="H113" s="604"/>
      <c r="I113" s="49"/>
      <c r="J113" s="49"/>
      <c r="K113" s="49"/>
      <c r="L113" s="49"/>
      <c r="M113" s="50">
        <f t="shared" si="8"/>
        <v>0</v>
      </c>
      <c r="N113" s="56"/>
      <c r="X113" s="16"/>
      <c r="Y113" s="16"/>
      <c r="Z113" s="16"/>
      <c r="AA113" s="17"/>
    </row>
    <row r="114" spans="1:27" s="18" customFormat="1" ht="18.75" customHeight="1">
      <c r="A114" s="43">
        <f t="shared" si="9"/>
        <v>0</v>
      </c>
      <c r="B114" s="44">
        <f t="shared" si="6"/>
        <v>0</v>
      </c>
      <c r="C114" s="45">
        <f>IF(($P$9-SUM($C$9:C113))&gt;0,$AA$9,0)</f>
        <v>0</v>
      </c>
      <c r="D114" s="46">
        <f>IF(($P$10-SUM($D$9:D113))&gt;0,$AA$10,0)</f>
        <v>0</v>
      </c>
      <c r="E114" s="47">
        <f>ROUND(((P$9-SUM(C$9:C113))*G$2/100)/12,0)+ROUND(((P$10-SUM(D$9:D113))*(G$2-P$15)/100)/12,0)</f>
        <v>0</v>
      </c>
      <c r="F114" s="48">
        <f t="shared" si="7"/>
        <v>0</v>
      </c>
      <c r="G114" s="58" t="s">
        <v>91</v>
      </c>
      <c r="H114" s="59">
        <f>SUM(F105:F116)</f>
        <v>0</v>
      </c>
      <c r="I114" s="49"/>
      <c r="J114" s="49"/>
      <c r="K114" s="49"/>
      <c r="L114" s="49"/>
      <c r="M114" s="50">
        <f t="shared" si="8"/>
        <v>0</v>
      </c>
      <c r="N114" s="56"/>
      <c r="X114" s="16"/>
      <c r="Y114" s="16"/>
      <c r="Z114" s="16"/>
      <c r="AA114" s="17"/>
    </row>
    <row r="115" spans="1:27" s="18" customFormat="1" ht="18.75" customHeight="1">
      <c r="A115" s="43">
        <f t="shared" si="9"/>
        <v>0</v>
      </c>
      <c r="B115" s="44">
        <f t="shared" si="6"/>
        <v>0</v>
      </c>
      <c r="C115" s="45">
        <f>IF(($P$9-SUM($C$9:C114))&gt;0,$AA$9,0)</f>
        <v>0</v>
      </c>
      <c r="D115" s="46">
        <f>IF(($P$10-SUM($D$9:D114))&gt;0,$AA$10,0)</f>
        <v>0</v>
      </c>
      <c r="E115" s="47">
        <f>ROUND(((P$9-SUM(C$9:C114))*G$2/100)/12,0)+ROUND(((P$10-SUM(D$9:D114))*(G$2-P$15)/100)/12,0)</f>
        <v>0</v>
      </c>
      <c r="F115" s="48">
        <f t="shared" si="7"/>
        <v>0</v>
      </c>
      <c r="G115" s="60" t="s">
        <v>118</v>
      </c>
      <c r="H115" s="61">
        <f>SUM(B105:B116)</f>
        <v>0</v>
      </c>
      <c r="I115" s="49"/>
      <c r="J115" s="49"/>
      <c r="K115" s="49"/>
      <c r="L115" s="49"/>
      <c r="M115" s="50">
        <f t="shared" si="8"/>
        <v>0</v>
      </c>
      <c r="N115" s="56"/>
      <c r="X115" s="16"/>
      <c r="Y115" s="16"/>
      <c r="Z115" s="16"/>
      <c r="AA115" s="17"/>
    </row>
    <row r="116" spans="1:27" s="18" customFormat="1" ht="18.75" customHeight="1">
      <c r="A116" s="64">
        <f t="shared" si="9"/>
        <v>0</v>
      </c>
      <c r="B116" s="65">
        <f t="shared" si="6"/>
        <v>0</v>
      </c>
      <c r="C116" s="66">
        <f>IF(($P$9-SUM($C$9:C115))&gt;0,$AA$9,0)</f>
        <v>0</v>
      </c>
      <c r="D116" s="67">
        <f>IF(($P$10-SUM($D$9:D115))&gt;0,$AA$10,0)</f>
        <v>0</v>
      </c>
      <c r="E116" s="68">
        <f>ROUND(((P$9-SUM(C$9:C115))*G$2/100)/12,0)+ROUND(((P$10-SUM(D$9:D115))*(G$2-P$15)/100)/12,0)</f>
        <v>0</v>
      </c>
      <c r="F116" s="69">
        <f t="shared" si="7"/>
        <v>0</v>
      </c>
      <c r="G116" s="70" t="s">
        <v>125</v>
      </c>
      <c r="H116" s="71">
        <f>SUM(E105:E116)</f>
        <v>0</v>
      </c>
      <c r="I116" s="72"/>
      <c r="J116" s="72"/>
      <c r="K116" s="72"/>
      <c r="L116" s="72"/>
      <c r="M116" s="73">
        <f t="shared" si="8"/>
        <v>0</v>
      </c>
      <c r="N116" s="56"/>
      <c r="X116" s="16"/>
      <c r="Y116" s="16"/>
      <c r="Z116" s="16"/>
      <c r="AA116" s="17"/>
    </row>
    <row r="117" spans="1:27" s="18" customFormat="1" ht="18.75" customHeight="1">
      <c r="A117" s="31">
        <f t="shared" si="9"/>
        <v>0</v>
      </c>
      <c r="B117" s="32">
        <f t="shared" si="6"/>
        <v>0</v>
      </c>
      <c r="C117" s="33">
        <f>IF(($P$9-SUM($C$9:C116))&gt;0,$AA$9,0)</f>
        <v>0</v>
      </c>
      <c r="D117" s="34">
        <f>IF(($P$10-SUM($D$9:D116))&gt;0,$AA$10,0)</f>
        <v>0</v>
      </c>
      <c r="E117" s="79">
        <f>ROUND(((P$9-SUM(C$9:C116))*G$2/100)/12,0)+ROUND(((P$10-SUM(D$9:D116))*(G$2-P$15)/100)/12,0)</f>
        <v>0</v>
      </c>
      <c r="F117" s="36">
        <f t="shared" si="7"/>
        <v>0</v>
      </c>
      <c r="G117" s="601" t="s">
        <v>142</v>
      </c>
      <c r="H117" s="602"/>
      <c r="I117" s="37"/>
      <c r="J117" s="37"/>
      <c r="K117" s="37"/>
      <c r="L117" s="37"/>
      <c r="M117" s="39">
        <f t="shared" si="8"/>
        <v>0</v>
      </c>
      <c r="N117" s="56"/>
      <c r="X117" s="16"/>
      <c r="Y117" s="16"/>
      <c r="Z117" s="16"/>
      <c r="AA117" s="17"/>
    </row>
    <row r="118" spans="1:27" s="18" customFormat="1" ht="18.75" customHeight="1">
      <c r="A118" s="43">
        <f t="shared" si="9"/>
        <v>0</v>
      </c>
      <c r="B118" s="44">
        <f t="shared" si="6"/>
        <v>0</v>
      </c>
      <c r="C118" s="45">
        <f>IF(($P$9-SUM($C$9:C117))&gt;0,$AA$9,0)</f>
        <v>0</v>
      </c>
      <c r="D118" s="46">
        <f>IF(($P$10-SUM($D$9:D117))&gt;0,$AA$10,0)</f>
        <v>0</v>
      </c>
      <c r="E118" s="47">
        <f>ROUND(((P$9-SUM(C$9:C117))*G$2/100)/12,0)+ROUND(((P$10-SUM(D$9:D117))*(G$2-P$15)/100)/12,0)</f>
        <v>0</v>
      </c>
      <c r="F118" s="48">
        <f t="shared" si="7"/>
        <v>0</v>
      </c>
      <c r="G118" s="603"/>
      <c r="H118" s="604"/>
      <c r="I118" s="49"/>
      <c r="J118" s="49"/>
      <c r="K118" s="49"/>
      <c r="L118" s="49"/>
      <c r="M118" s="50">
        <f t="shared" si="8"/>
        <v>0</v>
      </c>
      <c r="N118" s="56"/>
      <c r="X118" s="16"/>
      <c r="Y118" s="16"/>
      <c r="Z118" s="16"/>
      <c r="AA118" s="17"/>
    </row>
    <row r="119" spans="1:27" s="18" customFormat="1" ht="18.75" customHeight="1">
      <c r="A119" s="43">
        <f t="shared" si="9"/>
        <v>0</v>
      </c>
      <c r="B119" s="44">
        <f t="shared" si="6"/>
        <v>0</v>
      </c>
      <c r="C119" s="45">
        <f>IF(($P$9-SUM($C$9:C118))&gt;0,$AA$9,0)</f>
        <v>0</v>
      </c>
      <c r="D119" s="46">
        <f>IF(($P$10-SUM($D$9:D118))&gt;0,$AA$10,0)</f>
        <v>0</v>
      </c>
      <c r="E119" s="47">
        <f>ROUND(((P$9-SUM(C$9:C118))*G$2/100)/12,0)+ROUND(((P$10-SUM(D$9:D118))*(G$2-P$15)/100)/12,0)</f>
        <v>0</v>
      </c>
      <c r="F119" s="48">
        <f t="shared" si="7"/>
        <v>0</v>
      </c>
      <c r="G119" s="603"/>
      <c r="H119" s="604"/>
      <c r="I119" s="49"/>
      <c r="J119" s="49"/>
      <c r="K119" s="49"/>
      <c r="L119" s="49"/>
      <c r="M119" s="50">
        <f t="shared" si="8"/>
        <v>0</v>
      </c>
      <c r="N119" s="56"/>
      <c r="X119" s="16"/>
      <c r="Y119" s="16"/>
      <c r="Z119" s="16"/>
      <c r="AA119" s="17"/>
    </row>
    <row r="120" spans="1:27" s="18" customFormat="1" ht="18.75" customHeight="1">
      <c r="A120" s="43">
        <f t="shared" si="9"/>
        <v>0</v>
      </c>
      <c r="B120" s="44">
        <f t="shared" si="6"/>
        <v>0</v>
      </c>
      <c r="C120" s="45">
        <f>IF(($P$9-SUM($C$9:C119))&gt;0,$AA$9,0)</f>
        <v>0</v>
      </c>
      <c r="D120" s="46">
        <f>IF(($P$10-SUM($D$9:D119))&gt;0,$AA$10,0)</f>
        <v>0</v>
      </c>
      <c r="E120" s="47">
        <f>ROUND(((P$9-SUM(C$9:C119))*G$2/100)/12,0)+ROUND(((P$10-SUM(D$9:D119))*(G$2-P$15)/100)/12,0)</f>
        <v>0</v>
      </c>
      <c r="F120" s="48">
        <f t="shared" si="7"/>
        <v>0</v>
      </c>
      <c r="G120" s="603"/>
      <c r="H120" s="604"/>
      <c r="I120" s="49"/>
      <c r="J120" s="49"/>
      <c r="K120" s="49"/>
      <c r="L120" s="49"/>
      <c r="M120" s="50">
        <f t="shared" si="8"/>
        <v>0</v>
      </c>
      <c r="N120" s="56"/>
      <c r="X120" s="16"/>
      <c r="Y120" s="16"/>
      <c r="Z120" s="16"/>
      <c r="AA120" s="17"/>
    </row>
    <row r="121" spans="1:27" s="18" customFormat="1" ht="18.75" customHeight="1">
      <c r="A121" s="43">
        <f t="shared" si="9"/>
        <v>0</v>
      </c>
      <c r="B121" s="44">
        <f t="shared" si="6"/>
        <v>0</v>
      </c>
      <c r="C121" s="45">
        <f>IF(($P$9-SUM($C$9:C120))&gt;0,$AA$9,0)</f>
        <v>0</v>
      </c>
      <c r="D121" s="46">
        <f>IF(($P$10-SUM($D$9:D120))&gt;0,$AA$10,0)</f>
        <v>0</v>
      </c>
      <c r="E121" s="47">
        <f>ROUND(((P$9-SUM(C$9:C120))*G$2/100)/12,0)+ROUND(((P$10-SUM(D$9:D120))*(G$2-P$15)/100)/12,0)</f>
        <v>0</v>
      </c>
      <c r="F121" s="48">
        <f t="shared" si="7"/>
        <v>0</v>
      </c>
      <c r="G121" s="603"/>
      <c r="H121" s="604"/>
      <c r="I121" s="49"/>
      <c r="J121" s="49"/>
      <c r="K121" s="49"/>
      <c r="L121" s="49"/>
      <c r="M121" s="50">
        <f t="shared" si="8"/>
        <v>0</v>
      </c>
      <c r="N121" s="56"/>
      <c r="X121" s="16"/>
      <c r="Y121" s="16"/>
      <c r="Z121" s="16"/>
      <c r="AA121" s="17"/>
    </row>
    <row r="122" spans="1:27" s="18" customFormat="1" ht="18.75" customHeight="1">
      <c r="A122" s="43">
        <f t="shared" si="9"/>
        <v>0</v>
      </c>
      <c r="B122" s="44">
        <f t="shared" si="6"/>
        <v>0</v>
      </c>
      <c r="C122" s="45">
        <f>IF(($P$9-SUM($C$9:C121))&gt;0,$AA$9,0)</f>
        <v>0</v>
      </c>
      <c r="D122" s="46">
        <f>IF(($P$10-SUM($D$9:D121))&gt;0,$AA$10,0)</f>
        <v>0</v>
      </c>
      <c r="E122" s="47">
        <f>ROUND(((P$9-SUM(C$9:C121))*G$2/100)/12,0)+ROUND(((P$10-SUM(D$9:D121))*(G$2-P$15)/100)/12,0)</f>
        <v>0</v>
      </c>
      <c r="F122" s="48">
        <f t="shared" si="7"/>
        <v>0</v>
      </c>
      <c r="G122" s="603"/>
      <c r="H122" s="604"/>
      <c r="I122" s="49"/>
      <c r="J122" s="49"/>
      <c r="K122" s="49"/>
      <c r="L122" s="49"/>
      <c r="M122" s="50">
        <f t="shared" si="8"/>
        <v>0</v>
      </c>
      <c r="N122" s="56"/>
      <c r="X122" s="16"/>
      <c r="Y122" s="16"/>
      <c r="Z122" s="16"/>
      <c r="AA122" s="17"/>
    </row>
    <row r="123" spans="1:27" s="18" customFormat="1" ht="18.75" customHeight="1">
      <c r="A123" s="43">
        <f t="shared" si="9"/>
        <v>0</v>
      </c>
      <c r="B123" s="44">
        <f t="shared" si="6"/>
        <v>0</v>
      </c>
      <c r="C123" s="45">
        <f>IF(($P$9-SUM($C$9:C122))&gt;0,$AA$9,0)</f>
        <v>0</v>
      </c>
      <c r="D123" s="46">
        <f>IF(($P$10-SUM($D$9:D122))&gt;0,$AA$10,0)</f>
        <v>0</v>
      </c>
      <c r="E123" s="47">
        <f>ROUND(((P$9-SUM(C$9:C122))*G$2/100)/12,0)+ROUND(((P$10-SUM(D$9:D122))*(G$2-P$15)/100)/12,0)</f>
        <v>0</v>
      </c>
      <c r="F123" s="48">
        <f t="shared" si="7"/>
        <v>0</v>
      </c>
      <c r="G123" s="603"/>
      <c r="H123" s="604"/>
      <c r="I123" s="49"/>
      <c r="J123" s="49"/>
      <c r="K123" s="49"/>
      <c r="L123" s="49"/>
      <c r="M123" s="50">
        <f t="shared" si="8"/>
        <v>0</v>
      </c>
      <c r="N123" s="56"/>
      <c r="X123" s="16"/>
      <c r="Y123" s="16"/>
      <c r="Z123" s="16"/>
      <c r="AA123" s="17"/>
    </row>
    <row r="124" spans="1:27" s="18" customFormat="1" ht="18.75" customHeight="1">
      <c r="A124" s="43">
        <f t="shared" si="9"/>
        <v>0</v>
      </c>
      <c r="B124" s="44">
        <f t="shared" si="6"/>
        <v>0</v>
      </c>
      <c r="C124" s="45">
        <f>IF(($P$9-SUM($C$9:C123))&gt;0,$AA$9,0)</f>
        <v>0</v>
      </c>
      <c r="D124" s="46">
        <f>IF(($P$10-SUM($D$9:D123))&gt;0,$AA$10,0)</f>
        <v>0</v>
      </c>
      <c r="E124" s="47">
        <f>ROUND(((P$9-SUM(C$9:C123))*G$2/100)/12,0)+ROUND(((P$10-SUM(D$9:D123))*(G$2-P$15)/100)/12,0)</f>
        <v>0</v>
      </c>
      <c r="F124" s="48">
        <f t="shared" si="7"/>
        <v>0</v>
      </c>
      <c r="G124" s="603"/>
      <c r="H124" s="604"/>
      <c r="I124" s="49"/>
      <c r="J124" s="49"/>
      <c r="K124" s="49"/>
      <c r="L124" s="49"/>
      <c r="M124" s="50">
        <f t="shared" si="8"/>
        <v>0</v>
      </c>
      <c r="N124" s="56"/>
      <c r="X124" s="16"/>
      <c r="Y124" s="16"/>
      <c r="Z124" s="16"/>
      <c r="AA124" s="17"/>
    </row>
    <row r="125" spans="1:27" s="18" customFormat="1" ht="18.75" customHeight="1">
      <c r="A125" s="43">
        <f t="shared" si="9"/>
        <v>0</v>
      </c>
      <c r="B125" s="44">
        <f t="shared" si="6"/>
        <v>0</v>
      </c>
      <c r="C125" s="45">
        <f>IF(($P$9-SUM($C$9:C124))&gt;0,$AA$9,0)</f>
        <v>0</v>
      </c>
      <c r="D125" s="46">
        <f>IF(($P$10-SUM($D$9:D124))&gt;0,$AA$10,0)</f>
        <v>0</v>
      </c>
      <c r="E125" s="47">
        <f>ROUND(((P$9-SUM(C$9:C124))*G$2/100)/12,0)+ROUND(((P$10-SUM(D$9:D124))*(G$2-P$15)/100)/12,0)</f>
        <v>0</v>
      </c>
      <c r="F125" s="48">
        <f t="shared" si="7"/>
        <v>0</v>
      </c>
      <c r="G125" s="603"/>
      <c r="H125" s="604"/>
      <c r="I125" s="49"/>
      <c r="J125" s="49"/>
      <c r="K125" s="49"/>
      <c r="L125" s="49"/>
      <c r="M125" s="50">
        <f t="shared" si="8"/>
        <v>0</v>
      </c>
      <c r="N125" s="56"/>
      <c r="X125" s="16"/>
      <c r="Y125" s="16"/>
      <c r="Z125" s="16"/>
      <c r="AA125" s="17"/>
    </row>
    <row r="126" spans="1:27" s="18" customFormat="1" ht="18.75" customHeight="1">
      <c r="A126" s="43">
        <f t="shared" si="9"/>
        <v>0</v>
      </c>
      <c r="B126" s="44">
        <f t="shared" si="6"/>
        <v>0</v>
      </c>
      <c r="C126" s="45">
        <f>IF(($P$9-SUM($C$9:C125))&gt;0,$AA$9,0)</f>
        <v>0</v>
      </c>
      <c r="D126" s="46">
        <f>IF(($P$10-SUM($D$9:D125))&gt;0,$AA$10,0)</f>
        <v>0</v>
      </c>
      <c r="E126" s="47">
        <f>ROUND(((P$9-SUM(C$9:C125))*G$2/100)/12,0)+ROUND(((P$10-SUM(D$9:D125))*(G$2-P$15)/100)/12,0)</f>
        <v>0</v>
      </c>
      <c r="F126" s="48">
        <f t="shared" si="7"/>
        <v>0</v>
      </c>
      <c r="G126" s="58" t="s">
        <v>91</v>
      </c>
      <c r="H126" s="59">
        <f>SUM(F117:F128)</f>
        <v>0</v>
      </c>
      <c r="I126" s="49"/>
      <c r="J126" s="49"/>
      <c r="K126" s="49"/>
      <c r="L126" s="49"/>
      <c r="M126" s="50">
        <f t="shared" si="8"/>
        <v>0</v>
      </c>
      <c r="N126" s="56"/>
      <c r="X126" s="16"/>
      <c r="Y126" s="16"/>
      <c r="Z126" s="16"/>
      <c r="AA126" s="17"/>
    </row>
    <row r="127" spans="1:27" s="18" customFormat="1" ht="18.75" customHeight="1">
      <c r="A127" s="43">
        <f t="shared" si="9"/>
        <v>0</v>
      </c>
      <c r="B127" s="44">
        <f t="shared" si="6"/>
        <v>0</v>
      </c>
      <c r="C127" s="45">
        <f>IF(($P$9-SUM($C$9:C126))&gt;0,$AA$9,0)</f>
        <v>0</v>
      </c>
      <c r="D127" s="46">
        <f>IF(($P$10-SUM($D$9:D126))&gt;0,$AA$10,0)</f>
        <v>0</v>
      </c>
      <c r="E127" s="47">
        <f>ROUND(((P$9-SUM(C$9:C126))*G$2/100)/12,0)+ROUND(((P$10-SUM(D$9:D126))*(G$2-P$15)/100)/12,0)</f>
        <v>0</v>
      </c>
      <c r="F127" s="48">
        <f t="shared" si="7"/>
        <v>0</v>
      </c>
      <c r="G127" s="60" t="s">
        <v>118</v>
      </c>
      <c r="H127" s="61">
        <f>SUM(B117:B128)</f>
        <v>0</v>
      </c>
      <c r="I127" s="49"/>
      <c r="J127" s="49"/>
      <c r="K127" s="49"/>
      <c r="L127" s="49"/>
      <c r="M127" s="50">
        <f t="shared" si="8"/>
        <v>0</v>
      </c>
      <c r="N127" s="56"/>
      <c r="X127" s="16"/>
      <c r="Y127" s="16"/>
      <c r="Z127" s="16"/>
      <c r="AA127" s="17"/>
    </row>
    <row r="128" spans="1:27" s="18" customFormat="1" ht="18.75" customHeight="1">
      <c r="A128" s="64">
        <f t="shared" si="9"/>
        <v>0</v>
      </c>
      <c r="B128" s="65">
        <f t="shared" si="6"/>
        <v>0</v>
      </c>
      <c r="C128" s="66">
        <f>IF(($P$9-SUM($C$9:C127))&gt;0,$AA$9,0)</f>
        <v>0</v>
      </c>
      <c r="D128" s="67">
        <f>IF(($P$10-SUM($D$9:D127))&gt;0,$AA$10,0)</f>
        <v>0</v>
      </c>
      <c r="E128" s="68">
        <f>ROUND(((P$9-SUM(C$9:C127))*G$2/100)/12,0)+ROUND(((P$10-SUM(D$9:D127))*(G$2-P$15)/100)/12,0)</f>
        <v>0</v>
      </c>
      <c r="F128" s="69">
        <f t="shared" si="7"/>
        <v>0</v>
      </c>
      <c r="G128" s="70" t="s">
        <v>125</v>
      </c>
      <c r="H128" s="71">
        <f>SUM(E117:E128)</f>
        <v>0</v>
      </c>
      <c r="I128" s="72"/>
      <c r="J128" s="72"/>
      <c r="K128" s="72"/>
      <c r="L128" s="72"/>
      <c r="M128" s="73">
        <f t="shared" si="8"/>
        <v>0</v>
      </c>
      <c r="N128" s="56"/>
      <c r="X128" s="16"/>
      <c r="Y128" s="16"/>
      <c r="Z128" s="16"/>
      <c r="AA128" s="17"/>
    </row>
    <row r="129" spans="1:27" s="18" customFormat="1" ht="18.75" customHeight="1">
      <c r="A129" s="31">
        <f t="shared" si="9"/>
        <v>0</v>
      </c>
      <c r="B129" s="32">
        <f t="shared" si="6"/>
        <v>0</v>
      </c>
      <c r="C129" s="33">
        <f>IF(($P$9-SUM($C$9:C128))&gt;0,$AA$9,0)</f>
        <v>0</v>
      </c>
      <c r="D129" s="34">
        <f>IF(($P$10-SUM($D$9:D128))&gt;0,$AA$10,0)</f>
        <v>0</v>
      </c>
      <c r="E129" s="79">
        <f>ROUND(((P$9-SUM(C$9:C128))*G$2/100)/12,0)+ROUND(((P$10-SUM(D$9:D128))*(G$2-P$15)/100)/12,0)</f>
        <v>0</v>
      </c>
      <c r="F129" s="36">
        <f t="shared" ref="F129:F192" si="10">IF(P$13&gt;1,"未定",B129+E129)</f>
        <v>0</v>
      </c>
      <c r="G129" s="601" t="s">
        <v>143</v>
      </c>
      <c r="H129" s="602"/>
      <c r="I129" s="37"/>
      <c r="J129" s="37"/>
      <c r="K129" s="37"/>
      <c r="L129" s="37"/>
      <c r="M129" s="39">
        <f t="shared" si="8"/>
        <v>0</v>
      </c>
      <c r="N129" s="56"/>
      <c r="X129" s="16"/>
      <c r="Y129" s="16"/>
      <c r="Z129" s="16"/>
      <c r="AA129" s="17"/>
    </row>
    <row r="130" spans="1:27" s="18" customFormat="1" ht="18.75" customHeight="1">
      <c r="A130" s="43">
        <f t="shared" si="9"/>
        <v>0</v>
      </c>
      <c r="B130" s="44">
        <f t="shared" si="6"/>
        <v>0</v>
      </c>
      <c r="C130" s="45">
        <f>IF(($P$9-SUM($C$9:C129))&gt;0,$AA$9,0)</f>
        <v>0</v>
      </c>
      <c r="D130" s="46">
        <f>IF(($P$10-SUM($D$9:D129))&gt;0,$AA$10,0)</f>
        <v>0</v>
      </c>
      <c r="E130" s="47">
        <f>ROUND(((P$9-SUM(C$9:C129))*G$2/100)/12,0)+ROUND(((P$10-SUM(D$9:D129))*(G$2-P$15)/100)/12,0)</f>
        <v>0</v>
      </c>
      <c r="F130" s="48">
        <f t="shared" si="10"/>
        <v>0</v>
      </c>
      <c r="G130" s="603"/>
      <c r="H130" s="604"/>
      <c r="I130" s="49"/>
      <c r="J130" s="49"/>
      <c r="K130" s="49"/>
      <c r="L130" s="49"/>
      <c r="M130" s="50">
        <f t="shared" si="8"/>
        <v>0</v>
      </c>
      <c r="N130" s="56"/>
      <c r="X130" s="16"/>
      <c r="Y130" s="16"/>
      <c r="Z130" s="16"/>
      <c r="AA130" s="17"/>
    </row>
    <row r="131" spans="1:27" s="18" customFormat="1" ht="18.75" customHeight="1">
      <c r="A131" s="43">
        <f t="shared" si="9"/>
        <v>0</v>
      </c>
      <c r="B131" s="44">
        <f t="shared" si="6"/>
        <v>0</v>
      </c>
      <c r="C131" s="45">
        <f>IF(($P$9-SUM($C$9:C130))&gt;0,$AA$9,0)</f>
        <v>0</v>
      </c>
      <c r="D131" s="46">
        <f>IF(($P$10-SUM($D$9:D130))&gt;0,$AA$10,0)</f>
        <v>0</v>
      </c>
      <c r="E131" s="47">
        <f>ROUND(((P$9-SUM(C$9:C130))*G$2/100)/12,0)+ROUND(((P$10-SUM(D$9:D130))*(G$2-P$15)/100)/12,0)</f>
        <v>0</v>
      </c>
      <c r="F131" s="48">
        <f t="shared" si="10"/>
        <v>0</v>
      </c>
      <c r="G131" s="603"/>
      <c r="H131" s="604"/>
      <c r="I131" s="49"/>
      <c r="J131" s="49"/>
      <c r="K131" s="49"/>
      <c r="L131" s="49"/>
      <c r="M131" s="50">
        <f t="shared" si="8"/>
        <v>0</v>
      </c>
      <c r="N131" s="56"/>
      <c r="X131" s="16"/>
      <c r="Y131" s="16"/>
      <c r="Z131" s="16"/>
      <c r="AA131" s="17"/>
    </row>
    <row r="132" spans="1:27" s="18" customFormat="1" ht="18.75" customHeight="1">
      <c r="A132" s="43">
        <f t="shared" si="9"/>
        <v>0</v>
      </c>
      <c r="B132" s="44">
        <f t="shared" si="6"/>
        <v>0</v>
      </c>
      <c r="C132" s="45">
        <f>IF(($P$9-SUM($C$9:C131))&gt;0,$AA$9,0)</f>
        <v>0</v>
      </c>
      <c r="D132" s="46">
        <f>IF(($P$10-SUM($D$9:D131))&gt;0,$AA$10,0)</f>
        <v>0</v>
      </c>
      <c r="E132" s="47">
        <f>ROUND(((P$9-SUM(C$9:C131))*G$2/100)/12,0)+ROUND(((P$10-SUM(D$9:D131))*(G$2-P$15)/100)/12,0)</f>
        <v>0</v>
      </c>
      <c r="F132" s="48">
        <f t="shared" si="10"/>
        <v>0</v>
      </c>
      <c r="G132" s="603"/>
      <c r="H132" s="604"/>
      <c r="I132" s="49"/>
      <c r="J132" s="49"/>
      <c r="K132" s="49"/>
      <c r="L132" s="49"/>
      <c r="M132" s="50">
        <f t="shared" si="8"/>
        <v>0</v>
      </c>
      <c r="N132" s="56"/>
      <c r="X132" s="16"/>
      <c r="Y132" s="16"/>
      <c r="Z132" s="16"/>
      <c r="AA132" s="17"/>
    </row>
    <row r="133" spans="1:27" s="18" customFormat="1" ht="18.75" customHeight="1">
      <c r="A133" s="43">
        <f t="shared" si="9"/>
        <v>0</v>
      </c>
      <c r="B133" s="44">
        <f t="shared" si="6"/>
        <v>0</v>
      </c>
      <c r="C133" s="45">
        <f>IF(($P$9-SUM($C$9:C132))&gt;0,$AA$9,0)</f>
        <v>0</v>
      </c>
      <c r="D133" s="46">
        <f>IF(($P$10-SUM($D$9:D132))&gt;0,$AA$10,0)</f>
        <v>0</v>
      </c>
      <c r="E133" s="47">
        <f>ROUND(((P$9-SUM(C$9:C132))*G$2/100)/12,0)+ROUND(((P$10-SUM(D$9:D132))*(G$2-P$15)/100)/12,0)</f>
        <v>0</v>
      </c>
      <c r="F133" s="48">
        <f t="shared" si="10"/>
        <v>0</v>
      </c>
      <c r="G133" s="603"/>
      <c r="H133" s="604"/>
      <c r="I133" s="49"/>
      <c r="J133" s="49"/>
      <c r="K133" s="49"/>
      <c r="L133" s="49"/>
      <c r="M133" s="50">
        <f t="shared" si="8"/>
        <v>0</v>
      </c>
      <c r="N133" s="56"/>
      <c r="X133" s="16"/>
      <c r="Y133" s="16"/>
      <c r="Z133" s="16"/>
      <c r="AA133" s="17"/>
    </row>
    <row r="134" spans="1:27" s="18" customFormat="1" ht="18.75" customHeight="1">
      <c r="A134" s="43">
        <f t="shared" si="9"/>
        <v>0</v>
      </c>
      <c r="B134" s="44">
        <f t="shared" si="6"/>
        <v>0</v>
      </c>
      <c r="C134" s="45">
        <f>IF(($P$9-SUM($C$9:C133))&gt;0,$AA$9,0)</f>
        <v>0</v>
      </c>
      <c r="D134" s="46">
        <f>IF(($P$10-SUM($D$9:D133))&gt;0,$AA$10,0)</f>
        <v>0</v>
      </c>
      <c r="E134" s="47">
        <f>ROUND(((P$9-SUM(C$9:C133))*G$2/100)/12,0)+ROUND(((P$10-SUM(D$9:D133))*(G$2-P$15)/100)/12,0)</f>
        <v>0</v>
      </c>
      <c r="F134" s="48">
        <f t="shared" si="10"/>
        <v>0</v>
      </c>
      <c r="G134" s="603"/>
      <c r="H134" s="604"/>
      <c r="I134" s="49"/>
      <c r="J134" s="49"/>
      <c r="K134" s="49"/>
      <c r="L134" s="49"/>
      <c r="M134" s="50">
        <f t="shared" si="8"/>
        <v>0</v>
      </c>
      <c r="N134" s="56"/>
      <c r="X134" s="16"/>
      <c r="Y134" s="16"/>
      <c r="Z134" s="16"/>
      <c r="AA134" s="17"/>
    </row>
    <row r="135" spans="1:27" s="18" customFormat="1" ht="18.75" customHeight="1">
      <c r="A135" s="43">
        <f t="shared" si="9"/>
        <v>0</v>
      </c>
      <c r="B135" s="44">
        <f t="shared" si="6"/>
        <v>0</v>
      </c>
      <c r="C135" s="45">
        <f>IF(($P$9-SUM($C$9:C134))&gt;0,$AA$9,0)</f>
        <v>0</v>
      </c>
      <c r="D135" s="46">
        <f>IF(($P$10-SUM($D$9:D134))&gt;0,$AA$10,0)</f>
        <v>0</v>
      </c>
      <c r="E135" s="47">
        <f>ROUND(((P$9-SUM(C$9:C134))*G$2/100)/12,0)+ROUND(((P$10-SUM(D$9:D134))*(G$2-P$15)/100)/12,0)</f>
        <v>0</v>
      </c>
      <c r="F135" s="48">
        <f t="shared" si="10"/>
        <v>0</v>
      </c>
      <c r="G135" s="603"/>
      <c r="H135" s="604"/>
      <c r="I135" s="49"/>
      <c r="J135" s="49"/>
      <c r="K135" s="49"/>
      <c r="L135" s="49"/>
      <c r="M135" s="50">
        <f t="shared" si="8"/>
        <v>0</v>
      </c>
      <c r="N135" s="56"/>
      <c r="X135" s="16"/>
      <c r="Y135" s="16"/>
      <c r="Z135" s="16"/>
      <c r="AA135" s="17"/>
    </row>
    <row r="136" spans="1:27" s="18" customFormat="1" ht="18.75" customHeight="1">
      <c r="A136" s="43">
        <f t="shared" si="9"/>
        <v>0</v>
      </c>
      <c r="B136" s="44">
        <f t="shared" si="6"/>
        <v>0</v>
      </c>
      <c r="C136" s="45">
        <f>IF(($P$9-SUM($C$9:C135))&gt;0,$AA$9,0)</f>
        <v>0</v>
      </c>
      <c r="D136" s="46">
        <f>IF(($P$10-SUM($D$9:D135))&gt;0,$AA$10,0)</f>
        <v>0</v>
      </c>
      <c r="E136" s="47">
        <f>ROUND(((P$9-SUM(C$9:C135))*G$2/100)/12,0)+ROUND(((P$10-SUM(D$9:D135))*(G$2-P$15)/100)/12,0)</f>
        <v>0</v>
      </c>
      <c r="F136" s="48">
        <f t="shared" si="10"/>
        <v>0</v>
      </c>
      <c r="G136" s="603"/>
      <c r="H136" s="604"/>
      <c r="I136" s="49"/>
      <c r="J136" s="49"/>
      <c r="K136" s="49"/>
      <c r="L136" s="49"/>
      <c r="M136" s="50">
        <f t="shared" si="8"/>
        <v>0</v>
      </c>
      <c r="N136" s="56"/>
      <c r="X136" s="16"/>
      <c r="Y136" s="16"/>
      <c r="Z136" s="16"/>
      <c r="AA136" s="17"/>
    </row>
    <row r="137" spans="1:27" s="18" customFormat="1" ht="18.75" customHeight="1">
      <c r="A137" s="43">
        <f t="shared" si="9"/>
        <v>0</v>
      </c>
      <c r="B137" s="44">
        <f t="shared" ref="B137:B200" si="11">SUM(C137:D137)</f>
        <v>0</v>
      </c>
      <c r="C137" s="45">
        <f>IF(($P$9-SUM($C$9:C136))&gt;0,$AA$9,0)</f>
        <v>0</v>
      </c>
      <c r="D137" s="46">
        <f>IF(($P$10-SUM($D$9:D136))&gt;0,$AA$10,0)</f>
        <v>0</v>
      </c>
      <c r="E137" s="47">
        <f>ROUND(((P$9-SUM(C$9:C136))*G$2/100)/12,0)+ROUND(((P$10-SUM(D$9:D136))*(G$2-P$15)/100)/12,0)</f>
        <v>0</v>
      </c>
      <c r="F137" s="48">
        <f t="shared" si="10"/>
        <v>0</v>
      </c>
      <c r="G137" s="603"/>
      <c r="H137" s="604"/>
      <c r="I137" s="49"/>
      <c r="J137" s="49"/>
      <c r="K137" s="49"/>
      <c r="L137" s="49"/>
      <c r="M137" s="50">
        <f t="shared" ref="M137:M200" si="12">SUM(I137:L137)</f>
        <v>0</v>
      </c>
      <c r="N137" s="56"/>
      <c r="X137" s="16"/>
      <c r="Y137" s="16"/>
      <c r="Z137" s="16"/>
      <c r="AA137" s="17"/>
    </row>
    <row r="138" spans="1:27" s="18" customFormat="1" ht="18.75" customHeight="1">
      <c r="A138" s="43">
        <f t="shared" ref="A138:A201" si="13">IF(F138&gt;0,A137+1,0)</f>
        <v>0</v>
      </c>
      <c r="B138" s="44">
        <f t="shared" si="11"/>
        <v>0</v>
      </c>
      <c r="C138" s="45">
        <f>IF(($P$9-SUM($C$9:C137))&gt;0,$AA$9,0)</f>
        <v>0</v>
      </c>
      <c r="D138" s="46">
        <f>IF(($P$10-SUM($D$9:D137))&gt;0,$AA$10,0)</f>
        <v>0</v>
      </c>
      <c r="E138" s="47">
        <f>ROUND(((P$9-SUM(C$9:C137))*G$2/100)/12,0)+ROUND(((P$10-SUM(D$9:D137))*(G$2-P$15)/100)/12,0)</f>
        <v>0</v>
      </c>
      <c r="F138" s="48">
        <f t="shared" si="10"/>
        <v>0</v>
      </c>
      <c r="G138" s="58" t="s">
        <v>91</v>
      </c>
      <c r="H138" s="94">
        <f>IF(P$13&gt;1,"未定",SUM(F129:F140))</f>
        <v>0</v>
      </c>
      <c r="I138" s="49"/>
      <c r="J138" s="49"/>
      <c r="K138" s="49"/>
      <c r="L138" s="49"/>
      <c r="M138" s="50">
        <f t="shared" si="12"/>
        <v>0</v>
      </c>
      <c r="N138" s="56"/>
      <c r="X138" s="16"/>
      <c r="Y138" s="16"/>
      <c r="Z138" s="16"/>
      <c r="AA138" s="17"/>
    </row>
    <row r="139" spans="1:27" s="18" customFormat="1" ht="18.75" customHeight="1">
      <c r="A139" s="43">
        <f t="shared" si="13"/>
        <v>0</v>
      </c>
      <c r="B139" s="44">
        <f t="shared" si="11"/>
        <v>0</v>
      </c>
      <c r="C139" s="45">
        <f>IF(($P$9-SUM($C$9:C138))&gt;0,$AA$9,0)</f>
        <v>0</v>
      </c>
      <c r="D139" s="46">
        <f>IF(($P$10-SUM($D$9:D138))&gt;0,$AA$10,0)</f>
        <v>0</v>
      </c>
      <c r="E139" s="47">
        <f>ROUND(((P$9-SUM(C$9:C138))*G$2/100)/12,0)+ROUND(((P$10-SUM(D$9:D138))*(G$2-P$15)/100)/12,0)</f>
        <v>0</v>
      </c>
      <c r="F139" s="48">
        <f t="shared" si="10"/>
        <v>0</v>
      </c>
      <c r="G139" s="60" t="s">
        <v>118</v>
      </c>
      <c r="H139" s="61">
        <f>SUM(B129:B140)</f>
        <v>0</v>
      </c>
      <c r="I139" s="49"/>
      <c r="J139" s="49"/>
      <c r="K139" s="49"/>
      <c r="L139" s="49"/>
      <c r="M139" s="50">
        <f t="shared" si="12"/>
        <v>0</v>
      </c>
      <c r="N139" s="56"/>
      <c r="X139" s="16"/>
      <c r="Y139" s="16"/>
      <c r="Z139" s="16"/>
      <c r="AA139" s="17"/>
    </row>
    <row r="140" spans="1:27" s="18" customFormat="1" ht="18.75" customHeight="1">
      <c r="A140" s="64">
        <f t="shared" si="13"/>
        <v>0</v>
      </c>
      <c r="B140" s="65">
        <f t="shared" si="11"/>
        <v>0</v>
      </c>
      <c r="C140" s="66">
        <f>IF(($P$9-SUM($C$9:C139))&gt;0,$AA$9,0)</f>
        <v>0</v>
      </c>
      <c r="D140" s="67">
        <f>IF(($P$10-SUM($D$9:D139))&gt;0,$AA$10,0)</f>
        <v>0</v>
      </c>
      <c r="E140" s="68">
        <f>ROUND(((P$9-SUM(C$9:C139))*G$2/100)/12,0)+ROUND(((P$10-SUM(D$9:D139))*(G$2-P$15)/100)/12,0)</f>
        <v>0</v>
      </c>
      <c r="F140" s="69">
        <f t="shared" si="10"/>
        <v>0</v>
      </c>
      <c r="G140" s="70" t="s">
        <v>125</v>
      </c>
      <c r="H140" s="71">
        <f>IF(P$13&gt;1,"未定",SUM(E129:E140))</f>
        <v>0</v>
      </c>
      <c r="I140" s="72"/>
      <c r="J140" s="72"/>
      <c r="K140" s="72"/>
      <c r="L140" s="72"/>
      <c r="M140" s="73">
        <f t="shared" si="12"/>
        <v>0</v>
      </c>
      <c r="N140" s="56"/>
      <c r="X140" s="16"/>
      <c r="Y140" s="16"/>
      <c r="Z140" s="16"/>
      <c r="AA140" s="17"/>
    </row>
    <row r="141" spans="1:27" s="18" customFormat="1" ht="18.75" customHeight="1">
      <c r="A141" s="31">
        <f t="shared" si="13"/>
        <v>0</v>
      </c>
      <c r="B141" s="32">
        <f t="shared" si="11"/>
        <v>0</v>
      </c>
      <c r="C141" s="33">
        <f>IF(($P$9-SUM($C$9:C140))&gt;0,$AA$9,0)</f>
        <v>0</v>
      </c>
      <c r="D141" s="34">
        <f>IF(($P$10-SUM($D$9:D140))&gt;0,$AA$10,0)</f>
        <v>0</v>
      </c>
      <c r="E141" s="79">
        <f>ROUND(((P$9-SUM(C$9:C140))*G$2/100)/12,0)+ROUND(((P$10-SUM(D$9:D140))*(G$2-P$15)/100)/12,0)</f>
        <v>0</v>
      </c>
      <c r="F141" s="36">
        <f t="shared" si="10"/>
        <v>0</v>
      </c>
      <c r="G141" s="601" t="s">
        <v>144</v>
      </c>
      <c r="H141" s="602"/>
      <c r="I141" s="37"/>
      <c r="J141" s="37"/>
      <c r="K141" s="37"/>
      <c r="L141" s="37"/>
      <c r="M141" s="39">
        <f t="shared" si="12"/>
        <v>0</v>
      </c>
      <c r="N141" s="56"/>
      <c r="X141" s="16"/>
      <c r="Y141" s="16"/>
      <c r="Z141" s="16"/>
      <c r="AA141" s="17"/>
    </row>
    <row r="142" spans="1:27" s="18" customFormat="1" ht="18.75" customHeight="1">
      <c r="A142" s="43">
        <f t="shared" si="13"/>
        <v>0</v>
      </c>
      <c r="B142" s="44">
        <f t="shared" si="11"/>
        <v>0</v>
      </c>
      <c r="C142" s="45">
        <f>IF(($P$9-SUM($C$9:C141))&gt;0,$AA$9,0)</f>
        <v>0</v>
      </c>
      <c r="D142" s="46">
        <f>IF(($P$10-SUM($D$9:D141))&gt;0,$AA$10,0)</f>
        <v>0</v>
      </c>
      <c r="E142" s="47">
        <f>ROUND(((P$9-SUM(C$9:C141))*G$2/100)/12,0)+ROUND(((P$10-SUM(D$9:D141))*(G$2-P$15)/100)/12,0)</f>
        <v>0</v>
      </c>
      <c r="F142" s="48">
        <f t="shared" si="10"/>
        <v>0</v>
      </c>
      <c r="G142" s="603"/>
      <c r="H142" s="604"/>
      <c r="I142" s="49"/>
      <c r="J142" s="49"/>
      <c r="K142" s="49"/>
      <c r="L142" s="49"/>
      <c r="M142" s="50">
        <f t="shared" si="12"/>
        <v>0</v>
      </c>
      <c r="N142" s="56"/>
      <c r="X142" s="16"/>
      <c r="Y142" s="16"/>
      <c r="Z142" s="16"/>
      <c r="AA142" s="17"/>
    </row>
    <row r="143" spans="1:27" s="18" customFormat="1" ht="18.75" customHeight="1">
      <c r="A143" s="43">
        <f t="shared" si="13"/>
        <v>0</v>
      </c>
      <c r="B143" s="44">
        <f t="shared" si="11"/>
        <v>0</v>
      </c>
      <c r="C143" s="45">
        <f>IF(($P$9-SUM($C$9:C142))&gt;0,$AA$9,0)</f>
        <v>0</v>
      </c>
      <c r="D143" s="46">
        <f>IF(($P$10-SUM($D$9:D142))&gt;0,$AA$10,0)</f>
        <v>0</v>
      </c>
      <c r="E143" s="47">
        <f>ROUND(((P$9-SUM(C$9:C142))*G$2/100)/12,0)+ROUND(((P$10-SUM(D$9:D142))*(G$2-P$15)/100)/12,0)</f>
        <v>0</v>
      </c>
      <c r="F143" s="48">
        <f t="shared" si="10"/>
        <v>0</v>
      </c>
      <c r="G143" s="603"/>
      <c r="H143" s="604"/>
      <c r="I143" s="49"/>
      <c r="J143" s="49"/>
      <c r="K143" s="49"/>
      <c r="L143" s="49"/>
      <c r="M143" s="50">
        <f t="shared" si="12"/>
        <v>0</v>
      </c>
      <c r="N143" s="56"/>
      <c r="X143" s="16"/>
      <c r="Y143" s="16"/>
      <c r="Z143" s="16"/>
      <c r="AA143" s="17"/>
    </row>
    <row r="144" spans="1:27" s="18" customFormat="1" ht="18.75" customHeight="1">
      <c r="A144" s="43">
        <f t="shared" si="13"/>
        <v>0</v>
      </c>
      <c r="B144" s="44">
        <f t="shared" si="11"/>
        <v>0</v>
      </c>
      <c r="C144" s="45">
        <f>IF(($P$9-SUM($C$9:C143))&gt;0,$AA$9,0)</f>
        <v>0</v>
      </c>
      <c r="D144" s="46">
        <f>IF(($P$10-SUM($D$9:D143))&gt;0,$AA$10,0)</f>
        <v>0</v>
      </c>
      <c r="E144" s="47">
        <f>ROUND(((P$9-SUM(C$9:C143))*G$2/100)/12,0)+ROUND(((P$10-SUM(D$9:D143))*(G$2-P$15)/100)/12,0)</f>
        <v>0</v>
      </c>
      <c r="F144" s="48">
        <f t="shared" si="10"/>
        <v>0</v>
      </c>
      <c r="G144" s="603"/>
      <c r="H144" s="604"/>
      <c r="I144" s="49"/>
      <c r="J144" s="49"/>
      <c r="K144" s="49"/>
      <c r="L144" s="49"/>
      <c r="M144" s="50">
        <f t="shared" si="12"/>
        <v>0</v>
      </c>
      <c r="N144" s="56"/>
      <c r="X144" s="16"/>
      <c r="Y144" s="16"/>
      <c r="Z144" s="16"/>
      <c r="AA144" s="17"/>
    </row>
    <row r="145" spans="1:27" s="18" customFormat="1" ht="18.75" customHeight="1">
      <c r="A145" s="43">
        <f t="shared" si="13"/>
        <v>0</v>
      </c>
      <c r="B145" s="44">
        <f t="shared" si="11"/>
        <v>0</v>
      </c>
      <c r="C145" s="45">
        <f>IF(($P$9-SUM($C$9:C144))&gt;0,$AA$9,0)</f>
        <v>0</v>
      </c>
      <c r="D145" s="46">
        <f>IF(($P$10-SUM($D$9:D144))&gt;0,$AA$10,0)</f>
        <v>0</v>
      </c>
      <c r="E145" s="47">
        <f>ROUND(((P$9-SUM(C$9:C144))*G$2/100)/12,0)+ROUND(((P$10-SUM(D$9:D144))*(G$2-P$15)/100)/12,0)</f>
        <v>0</v>
      </c>
      <c r="F145" s="48">
        <f t="shared" si="10"/>
        <v>0</v>
      </c>
      <c r="G145" s="603"/>
      <c r="H145" s="604"/>
      <c r="I145" s="49"/>
      <c r="J145" s="49"/>
      <c r="K145" s="49"/>
      <c r="L145" s="49"/>
      <c r="M145" s="50">
        <f t="shared" si="12"/>
        <v>0</v>
      </c>
      <c r="N145" s="56"/>
      <c r="X145" s="16"/>
      <c r="Y145" s="16"/>
      <c r="Z145" s="16"/>
      <c r="AA145" s="17"/>
    </row>
    <row r="146" spans="1:27" s="18" customFormat="1" ht="18.75" customHeight="1">
      <c r="A146" s="43">
        <f t="shared" si="13"/>
        <v>0</v>
      </c>
      <c r="B146" s="44">
        <f t="shared" si="11"/>
        <v>0</v>
      </c>
      <c r="C146" s="45">
        <f>IF(($P$9-SUM($C$9:C145))&gt;0,$AA$9,0)</f>
        <v>0</v>
      </c>
      <c r="D146" s="46">
        <f>IF(($P$10-SUM($D$9:D145))&gt;0,$AA$10,0)</f>
        <v>0</v>
      </c>
      <c r="E146" s="47">
        <f>ROUND(((P$9-SUM(C$9:C145))*G$2/100)/12,0)+ROUND(((P$10-SUM(D$9:D145))*(G$2-P$15)/100)/12,0)</f>
        <v>0</v>
      </c>
      <c r="F146" s="48">
        <f t="shared" si="10"/>
        <v>0</v>
      </c>
      <c r="G146" s="603"/>
      <c r="H146" s="604"/>
      <c r="I146" s="49"/>
      <c r="J146" s="49"/>
      <c r="K146" s="49"/>
      <c r="L146" s="49"/>
      <c r="M146" s="50">
        <f t="shared" si="12"/>
        <v>0</v>
      </c>
      <c r="N146" s="56"/>
      <c r="X146" s="16"/>
      <c r="Y146" s="16"/>
      <c r="Z146" s="16"/>
      <c r="AA146" s="17"/>
    </row>
    <row r="147" spans="1:27" s="18" customFormat="1" ht="18.75" customHeight="1">
      <c r="A147" s="43">
        <f t="shared" si="13"/>
        <v>0</v>
      </c>
      <c r="B147" s="44">
        <f t="shared" si="11"/>
        <v>0</v>
      </c>
      <c r="C147" s="45">
        <f>IF(($P$9-SUM($C$9:C146))&gt;0,$AA$9,0)</f>
        <v>0</v>
      </c>
      <c r="D147" s="46">
        <f>IF(($P$10-SUM($D$9:D146))&gt;0,$AA$10,0)</f>
        <v>0</v>
      </c>
      <c r="E147" s="47">
        <f>ROUND(((P$9-SUM(C$9:C146))*G$2/100)/12,0)+ROUND(((P$10-SUM(D$9:D146))*(G$2-P$15)/100)/12,0)</f>
        <v>0</v>
      </c>
      <c r="F147" s="48">
        <f t="shared" si="10"/>
        <v>0</v>
      </c>
      <c r="G147" s="603"/>
      <c r="H147" s="604"/>
      <c r="I147" s="49"/>
      <c r="J147" s="49"/>
      <c r="K147" s="49"/>
      <c r="L147" s="49"/>
      <c r="M147" s="50">
        <f t="shared" si="12"/>
        <v>0</v>
      </c>
      <c r="N147" s="56"/>
      <c r="X147" s="16"/>
      <c r="Y147" s="16"/>
      <c r="Z147" s="16"/>
      <c r="AA147" s="17"/>
    </row>
    <row r="148" spans="1:27" s="18" customFormat="1" ht="18.75" customHeight="1">
      <c r="A148" s="43">
        <f t="shared" si="13"/>
        <v>0</v>
      </c>
      <c r="B148" s="44">
        <f t="shared" si="11"/>
        <v>0</v>
      </c>
      <c r="C148" s="45">
        <f>IF(($P$9-SUM($C$9:C147))&gt;0,$AA$9,0)</f>
        <v>0</v>
      </c>
      <c r="D148" s="46">
        <f>IF(($P$10-SUM($D$9:D147))&gt;0,$AA$10,0)</f>
        <v>0</v>
      </c>
      <c r="E148" s="47">
        <f>ROUND(((P$9-SUM(C$9:C147))*G$2/100)/12,0)+ROUND(((P$10-SUM(D$9:D147))*(G$2-P$15)/100)/12,0)</f>
        <v>0</v>
      </c>
      <c r="F148" s="48">
        <f t="shared" si="10"/>
        <v>0</v>
      </c>
      <c r="G148" s="603"/>
      <c r="H148" s="604"/>
      <c r="I148" s="49"/>
      <c r="J148" s="49"/>
      <c r="K148" s="49"/>
      <c r="L148" s="49"/>
      <c r="M148" s="50">
        <f t="shared" si="12"/>
        <v>0</v>
      </c>
      <c r="N148" s="56"/>
      <c r="X148" s="16"/>
      <c r="Y148" s="16"/>
      <c r="Z148" s="16"/>
      <c r="AA148" s="17"/>
    </row>
    <row r="149" spans="1:27" s="18" customFormat="1" ht="18.75" customHeight="1">
      <c r="A149" s="43">
        <f t="shared" si="13"/>
        <v>0</v>
      </c>
      <c r="B149" s="44">
        <f t="shared" si="11"/>
        <v>0</v>
      </c>
      <c r="C149" s="45">
        <f>IF(($P$9-SUM($C$9:C148))&gt;0,$AA$9,0)</f>
        <v>0</v>
      </c>
      <c r="D149" s="46">
        <f>IF(($P$10-SUM($D$9:D148))&gt;0,$AA$10,0)</f>
        <v>0</v>
      </c>
      <c r="E149" s="47">
        <f>ROUND(((P$9-SUM(C$9:C148))*G$2/100)/12,0)+ROUND(((P$10-SUM(D$9:D148))*(G$2-P$15)/100)/12,0)</f>
        <v>0</v>
      </c>
      <c r="F149" s="48">
        <f t="shared" si="10"/>
        <v>0</v>
      </c>
      <c r="G149" s="603"/>
      <c r="H149" s="604"/>
      <c r="I149" s="49"/>
      <c r="J149" s="49"/>
      <c r="K149" s="49"/>
      <c r="L149" s="49"/>
      <c r="M149" s="50">
        <f t="shared" si="12"/>
        <v>0</v>
      </c>
      <c r="N149" s="56"/>
      <c r="X149" s="16"/>
      <c r="Y149" s="16"/>
      <c r="Z149" s="16"/>
      <c r="AA149" s="17"/>
    </row>
    <row r="150" spans="1:27" s="18" customFormat="1" ht="18.75" customHeight="1">
      <c r="A150" s="43">
        <f t="shared" si="13"/>
        <v>0</v>
      </c>
      <c r="B150" s="44">
        <f t="shared" si="11"/>
        <v>0</v>
      </c>
      <c r="C150" s="45">
        <f>IF(($P$9-SUM($C$9:C149))&gt;0,$AA$9,0)</f>
        <v>0</v>
      </c>
      <c r="D150" s="46">
        <f>IF(($P$10-SUM($D$9:D149))&gt;0,$AA$10,0)</f>
        <v>0</v>
      </c>
      <c r="E150" s="47">
        <f>ROUND(((P$9-SUM(C$9:C149))*G$2/100)/12,0)+ROUND(((P$10-SUM(D$9:D149))*(G$2-P$15)/100)/12,0)</f>
        <v>0</v>
      </c>
      <c r="F150" s="48">
        <f t="shared" si="10"/>
        <v>0</v>
      </c>
      <c r="G150" s="58" t="s">
        <v>91</v>
      </c>
      <c r="H150" s="94">
        <f>IF(P$13&gt;1,"未定",SUM(F141:F152))</f>
        <v>0</v>
      </c>
      <c r="I150" s="49"/>
      <c r="J150" s="49"/>
      <c r="K150" s="49"/>
      <c r="L150" s="49"/>
      <c r="M150" s="50">
        <f t="shared" si="12"/>
        <v>0</v>
      </c>
      <c r="N150" s="56"/>
      <c r="X150" s="16"/>
      <c r="Y150" s="16"/>
      <c r="Z150" s="16"/>
      <c r="AA150" s="17"/>
    </row>
    <row r="151" spans="1:27" s="18" customFormat="1" ht="18.75" customHeight="1">
      <c r="A151" s="43">
        <f t="shared" si="13"/>
        <v>0</v>
      </c>
      <c r="B151" s="44">
        <f t="shared" si="11"/>
        <v>0</v>
      </c>
      <c r="C151" s="45">
        <f>IF(($P$9-SUM($C$9:C150))&gt;0,$AA$9,0)</f>
        <v>0</v>
      </c>
      <c r="D151" s="46">
        <f>IF(($P$10-SUM($D$9:D150))&gt;0,$AA$10,0)</f>
        <v>0</v>
      </c>
      <c r="E151" s="47">
        <f>ROUND(((P$9-SUM(C$9:C150))*G$2/100)/12,0)+ROUND(((P$10-SUM(D$9:D150))*(G$2-P$15)/100)/12,0)</f>
        <v>0</v>
      </c>
      <c r="F151" s="48">
        <f t="shared" si="10"/>
        <v>0</v>
      </c>
      <c r="G151" s="60" t="s">
        <v>118</v>
      </c>
      <c r="H151" s="61">
        <f>SUM(B141:B152)</f>
        <v>0</v>
      </c>
      <c r="I151" s="49"/>
      <c r="J151" s="49"/>
      <c r="K151" s="49"/>
      <c r="L151" s="49"/>
      <c r="M151" s="50">
        <f t="shared" si="12"/>
        <v>0</v>
      </c>
      <c r="N151" s="56"/>
      <c r="X151" s="16"/>
      <c r="Y151" s="16"/>
      <c r="Z151" s="16"/>
      <c r="AA151" s="17"/>
    </row>
    <row r="152" spans="1:27" s="18" customFormat="1" ht="18.75" customHeight="1">
      <c r="A152" s="64">
        <f t="shared" si="13"/>
        <v>0</v>
      </c>
      <c r="B152" s="65">
        <f t="shared" si="11"/>
        <v>0</v>
      </c>
      <c r="C152" s="66">
        <f>IF(($P$9-SUM($C$9:C151))&gt;0,$AA$9,0)</f>
        <v>0</v>
      </c>
      <c r="D152" s="67">
        <f>IF(($P$10-SUM($D$9:D151))&gt;0,$AA$10,0)</f>
        <v>0</v>
      </c>
      <c r="E152" s="68">
        <f>ROUND(((P$9-SUM(C$9:C151))*G$2/100)/12,0)+ROUND(((P$10-SUM(D$9:D151))*(G$2-P$15)/100)/12,0)</f>
        <v>0</v>
      </c>
      <c r="F152" s="69">
        <f t="shared" si="10"/>
        <v>0</v>
      </c>
      <c r="G152" s="70" t="s">
        <v>125</v>
      </c>
      <c r="H152" s="71">
        <f>IF(P$13&gt;1,"未定",SUM(E141:E152))</f>
        <v>0</v>
      </c>
      <c r="I152" s="72"/>
      <c r="J152" s="72"/>
      <c r="K152" s="72"/>
      <c r="L152" s="72"/>
      <c r="M152" s="73">
        <f t="shared" si="12"/>
        <v>0</v>
      </c>
      <c r="N152" s="56"/>
      <c r="X152" s="16"/>
      <c r="Y152" s="16"/>
      <c r="Z152" s="16"/>
      <c r="AA152" s="17"/>
    </row>
    <row r="153" spans="1:27" s="18" customFormat="1" ht="18.75" customHeight="1">
      <c r="A153" s="31">
        <f t="shared" si="13"/>
        <v>0</v>
      </c>
      <c r="B153" s="32">
        <f t="shared" si="11"/>
        <v>0</v>
      </c>
      <c r="C153" s="33">
        <f>IF(($P$9-SUM($C$9:C152))&gt;0,$AA$9,0)</f>
        <v>0</v>
      </c>
      <c r="D153" s="34">
        <f>IF(($P$10-SUM($D$9:D152))&gt;0,$AA$10,0)</f>
        <v>0</v>
      </c>
      <c r="E153" s="79">
        <f>ROUND(((P$9-SUM(C$9:C152))*G$2/100)/12,0)+ROUND(((P$10-SUM(D$9:D152))*(G$2-P$15)/100)/12,0)</f>
        <v>0</v>
      </c>
      <c r="F153" s="36">
        <f t="shared" si="10"/>
        <v>0</v>
      </c>
      <c r="G153" s="601" t="s">
        <v>145</v>
      </c>
      <c r="H153" s="602"/>
      <c r="I153" s="37"/>
      <c r="J153" s="37"/>
      <c r="K153" s="37"/>
      <c r="L153" s="37"/>
      <c r="M153" s="39">
        <f t="shared" si="12"/>
        <v>0</v>
      </c>
      <c r="N153" s="56"/>
      <c r="X153" s="16"/>
      <c r="Y153" s="16"/>
      <c r="Z153" s="16"/>
      <c r="AA153" s="17"/>
    </row>
    <row r="154" spans="1:27" s="18" customFormat="1" ht="18.75" customHeight="1">
      <c r="A154" s="43">
        <f t="shared" si="13"/>
        <v>0</v>
      </c>
      <c r="B154" s="44">
        <f t="shared" si="11"/>
        <v>0</v>
      </c>
      <c r="C154" s="45">
        <f>IF(($P$9-SUM($C$9:C153))&gt;0,$AA$9,0)</f>
        <v>0</v>
      </c>
      <c r="D154" s="46">
        <f>IF(($P$10-SUM($D$9:D153))&gt;0,$AA$10,0)</f>
        <v>0</v>
      </c>
      <c r="E154" s="47">
        <f>ROUND(((P$9-SUM(C$9:C153))*G$2/100)/12,0)+ROUND(((P$10-SUM(D$9:D153))*(G$2-P$15)/100)/12,0)</f>
        <v>0</v>
      </c>
      <c r="F154" s="48">
        <f t="shared" si="10"/>
        <v>0</v>
      </c>
      <c r="G154" s="603"/>
      <c r="H154" s="604"/>
      <c r="I154" s="49"/>
      <c r="J154" s="49"/>
      <c r="K154" s="49"/>
      <c r="L154" s="49"/>
      <c r="M154" s="50">
        <f t="shared" si="12"/>
        <v>0</v>
      </c>
      <c r="N154" s="56"/>
      <c r="X154" s="16"/>
      <c r="Y154" s="16"/>
      <c r="Z154" s="16"/>
      <c r="AA154" s="17"/>
    </row>
    <row r="155" spans="1:27" s="18" customFormat="1" ht="18.75" customHeight="1">
      <c r="A155" s="43">
        <f t="shared" si="13"/>
        <v>0</v>
      </c>
      <c r="B155" s="44">
        <f t="shared" si="11"/>
        <v>0</v>
      </c>
      <c r="C155" s="45">
        <f>IF(($P$9-SUM($C$9:C154))&gt;0,$AA$9,0)</f>
        <v>0</v>
      </c>
      <c r="D155" s="46">
        <f>IF(($P$10-SUM($D$9:D154))&gt;0,$AA$10,0)</f>
        <v>0</v>
      </c>
      <c r="E155" s="47">
        <f>ROUND(((P$9-SUM(C$9:C154))*G$2/100)/12,0)+ROUND(((P$10-SUM(D$9:D154))*(G$2-P$15)/100)/12,0)</f>
        <v>0</v>
      </c>
      <c r="F155" s="48">
        <f t="shared" si="10"/>
        <v>0</v>
      </c>
      <c r="G155" s="603"/>
      <c r="H155" s="604"/>
      <c r="I155" s="49"/>
      <c r="J155" s="49"/>
      <c r="K155" s="49"/>
      <c r="L155" s="49"/>
      <c r="M155" s="50">
        <f t="shared" si="12"/>
        <v>0</v>
      </c>
      <c r="N155" s="56"/>
      <c r="X155" s="16"/>
      <c r="Y155" s="16"/>
      <c r="Z155" s="16"/>
      <c r="AA155" s="17"/>
    </row>
    <row r="156" spans="1:27" s="18" customFormat="1" ht="18.75" customHeight="1">
      <c r="A156" s="43">
        <f t="shared" si="13"/>
        <v>0</v>
      </c>
      <c r="B156" s="44">
        <f t="shared" si="11"/>
        <v>0</v>
      </c>
      <c r="C156" s="45">
        <f>IF(($P$9-SUM($C$9:C155))&gt;0,$AA$9,0)</f>
        <v>0</v>
      </c>
      <c r="D156" s="46">
        <f>IF(($P$10-SUM($D$9:D155))&gt;0,$AA$10,0)</f>
        <v>0</v>
      </c>
      <c r="E156" s="47">
        <f>ROUND(((P$9-SUM(C$9:C155))*G$2/100)/12,0)+ROUND(((P$10-SUM(D$9:D155))*(G$2-P$15)/100)/12,0)</f>
        <v>0</v>
      </c>
      <c r="F156" s="48">
        <f t="shared" si="10"/>
        <v>0</v>
      </c>
      <c r="G156" s="603"/>
      <c r="H156" s="604"/>
      <c r="I156" s="49"/>
      <c r="J156" s="49"/>
      <c r="K156" s="49"/>
      <c r="L156" s="49"/>
      <c r="M156" s="50">
        <f t="shared" si="12"/>
        <v>0</v>
      </c>
      <c r="N156" s="56"/>
      <c r="X156" s="16"/>
      <c r="Y156" s="16"/>
      <c r="Z156" s="16"/>
      <c r="AA156" s="17"/>
    </row>
    <row r="157" spans="1:27" s="18" customFormat="1" ht="18.75" customHeight="1">
      <c r="A157" s="43">
        <f t="shared" si="13"/>
        <v>0</v>
      </c>
      <c r="B157" s="44">
        <f t="shared" si="11"/>
        <v>0</v>
      </c>
      <c r="C157" s="45">
        <f>IF(($P$9-SUM($C$9:C156))&gt;0,$AA$9,0)</f>
        <v>0</v>
      </c>
      <c r="D157" s="46">
        <f>IF(($P$10-SUM($D$9:D156))&gt;0,$AA$10,0)</f>
        <v>0</v>
      </c>
      <c r="E157" s="47">
        <f>ROUND(((P$9-SUM(C$9:C156))*G$2/100)/12,0)+ROUND(((P$10-SUM(D$9:D156))*(G$2-P$15)/100)/12,0)</f>
        <v>0</v>
      </c>
      <c r="F157" s="48">
        <f t="shared" si="10"/>
        <v>0</v>
      </c>
      <c r="G157" s="603"/>
      <c r="H157" s="604"/>
      <c r="I157" s="49"/>
      <c r="J157" s="49"/>
      <c r="K157" s="49"/>
      <c r="L157" s="49"/>
      <c r="M157" s="50">
        <f t="shared" si="12"/>
        <v>0</v>
      </c>
      <c r="N157" s="56"/>
      <c r="X157" s="16"/>
      <c r="Y157" s="16"/>
      <c r="Z157" s="16"/>
      <c r="AA157" s="17"/>
    </row>
    <row r="158" spans="1:27" s="18" customFormat="1" ht="18.75" customHeight="1">
      <c r="A158" s="43">
        <f t="shared" si="13"/>
        <v>0</v>
      </c>
      <c r="B158" s="44">
        <f t="shared" si="11"/>
        <v>0</v>
      </c>
      <c r="C158" s="45">
        <f>IF(($P$9-SUM($C$9:C157))&gt;0,$AA$9,0)</f>
        <v>0</v>
      </c>
      <c r="D158" s="46">
        <f>IF(($P$10-SUM($D$9:D157))&gt;0,$AA$10,0)</f>
        <v>0</v>
      </c>
      <c r="E158" s="47">
        <f>ROUND(((P$9-SUM(C$9:C157))*G$2/100)/12,0)+ROUND(((P$10-SUM(D$9:D157))*(G$2-P$15)/100)/12,0)</f>
        <v>0</v>
      </c>
      <c r="F158" s="48">
        <f t="shared" si="10"/>
        <v>0</v>
      </c>
      <c r="G158" s="603"/>
      <c r="H158" s="604"/>
      <c r="I158" s="49"/>
      <c r="J158" s="49"/>
      <c r="K158" s="49"/>
      <c r="L158" s="49"/>
      <c r="M158" s="50">
        <f t="shared" si="12"/>
        <v>0</v>
      </c>
      <c r="N158" s="56"/>
      <c r="X158" s="16"/>
      <c r="Y158" s="16"/>
      <c r="Z158" s="16"/>
      <c r="AA158" s="17"/>
    </row>
    <row r="159" spans="1:27" s="18" customFormat="1" ht="18.75" customHeight="1">
      <c r="A159" s="43">
        <f t="shared" si="13"/>
        <v>0</v>
      </c>
      <c r="B159" s="44">
        <f t="shared" si="11"/>
        <v>0</v>
      </c>
      <c r="C159" s="45">
        <f>IF(($P$9-SUM($C$9:C158))&gt;0,$AA$9,0)</f>
        <v>0</v>
      </c>
      <c r="D159" s="46">
        <f>IF(($P$10-SUM($D$9:D158))&gt;0,$AA$10,0)</f>
        <v>0</v>
      </c>
      <c r="E159" s="47">
        <f>ROUND(((P$9-SUM(C$9:C158))*G$2/100)/12,0)+ROUND(((P$10-SUM(D$9:D158))*(G$2-P$15)/100)/12,0)</f>
        <v>0</v>
      </c>
      <c r="F159" s="48">
        <f t="shared" si="10"/>
        <v>0</v>
      </c>
      <c r="G159" s="603"/>
      <c r="H159" s="604"/>
      <c r="I159" s="49"/>
      <c r="J159" s="49"/>
      <c r="K159" s="49"/>
      <c r="L159" s="49"/>
      <c r="M159" s="50">
        <f t="shared" si="12"/>
        <v>0</v>
      </c>
      <c r="N159" s="56"/>
      <c r="X159" s="16"/>
      <c r="Y159" s="16"/>
      <c r="Z159" s="16"/>
      <c r="AA159" s="17"/>
    </row>
    <row r="160" spans="1:27" s="18" customFormat="1" ht="18.75" customHeight="1">
      <c r="A160" s="43">
        <f t="shared" si="13"/>
        <v>0</v>
      </c>
      <c r="B160" s="44">
        <f t="shared" si="11"/>
        <v>0</v>
      </c>
      <c r="C160" s="45">
        <f>IF(($P$9-SUM($C$9:C159))&gt;0,$AA$9,0)</f>
        <v>0</v>
      </c>
      <c r="D160" s="46">
        <f>IF(($P$10-SUM($D$9:D159))&gt;0,$AA$10,0)</f>
        <v>0</v>
      </c>
      <c r="E160" s="47">
        <f>ROUND(((P$9-SUM(C$9:C159))*G$2/100)/12,0)+ROUND(((P$10-SUM(D$9:D159))*(G$2-P$15)/100)/12,0)</f>
        <v>0</v>
      </c>
      <c r="F160" s="48">
        <f t="shared" si="10"/>
        <v>0</v>
      </c>
      <c r="G160" s="603"/>
      <c r="H160" s="604"/>
      <c r="I160" s="49"/>
      <c r="J160" s="49"/>
      <c r="K160" s="49"/>
      <c r="L160" s="49"/>
      <c r="M160" s="50">
        <f t="shared" si="12"/>
        <v>0</v>
      </c>
      <c r="N160" s="56"/>
      <c r="X160" s="16"/>
      <c r="Y160" s="16"/>
      <c r="Z160" s="16"/>
      <c r="AA160" s="17"/>
    </row>
    <row r="161" spans="1:27" s="18" customFormat="1" ht="18.75" customHeight="1">
      <c r="A161" s="43">
        <f t="shared" si="13"/>
        <v>0</v>
      </c>
      <c r="B161" s="44">
        <f t="shared" si="11"/>
        <v>0</v>
      </c>
      <c r="C161" s="45">
        <f>IF(($P$9-SUM($C$9:C160))&gt;0,$AA$9,0)</f>
        <v>0</v>
      </c>
      <c r="D161" s="46">
        <f>IF(($P$10-SUM($D$9:D160))&gt;0,$AA$10,0)</f>
        <v>0</v>
      </c>
      <c r="E161" s="47">
        <f>ROUND(((P$9-SUM(C$9:C160))*G$2/100)/12,0)+ROUND(((P$10-SUM(D$9:D160))*(G$2-P$15)/100)/12,0)</f>
        <v>0</v>
      </c>
      <c r="F161" s="48">
        <f t="shared" si="10"/>
        <v>0</v>
      </c>
      <c r="G161" s="603"/>
      <c r="H161" s="604"/>
      <c r="I161" s="49"/>
      <c r="J161" s="49"/>
      <c r="K161" s="49"/>
      <c r="L161" s="49"/>
      <c r="M161" s="50">
        <f t="shared" si="12"/>
        <v>0</v>
      </c>
      <c r="N161" s="56"/>
      <c r="X161" s="16"/>
      <c r="Y161" s="16"/>
      <c r="Z161" s="16"/>
      <c r="AA161" s="17"/>
    </row>
    <row r="162" spans="1:27" s="18" customFormat="1" ht="18.75" customHeight="1">
      <c r="A162" s="43">
        <f t="shared" si="13"/>
        <v>0</v>
      </c>
      <c r="B162" s="44">
        <f t="shared" si="11"/>
        <v>0</v>
      </c>
      <c r="C162" s="45">
        <f>IF(($P$9-SUM($C$9:C161))&gt;0,$AA$9,0)</f>
        <v>0</v>
      </c>
      <c r="D162" s="46">
        <f>IF(($P$10-SUM($D$9:D161))&gt;0,$AA$10,0)</f>
        <v>0</v>
      </c>
      <c r="E162" s="47">
        <f>ROUND(((P$9-SUM(C$9:C161))*G$2/100)/12,0)+ROUND(((P$10-SUM(D$9:D161))*(G$2-P$15)/100)/12,0)</f>
        <v>0</v>
      </c>
      <c r="F162" s="48">
        <f t="shared" si="10"/>
        <v>0</v>
      </c>
      <c r="G162" s="58" t="s">
        <v>91</v>
      </c>
      <c r="H162" s="94">
        <f>IF(P$13&gt;1,"未定",SUM(F153:F164))</f>
        <v>0</v>
      </c>
      <c r="I162" s="49"/>
      <c r="J162" s="49"/>
      <c r="K162" s="49"/>
      <c r="L162" s="49"/>
      <c r="M162" s="50">
        <f t="shared" si="12"/>
        <v>0</v>
      </c>
      <c r="N162" s="56"/>
      <c r="X162" s="16"/>
      <c r="Y162" s="16"/>
      <c r="Z162" s="16"/>
      <c r="AA162" s="17"/>
    </row>
    <row r="163" spans="1:27" s="18" customFormat="1" ht="18.75" customHeight="1">
      <c r="A163" s="43">
        <f t="shared" si="13"/>
        <v>0</v>
      </c>
      <c r="B163" s="44">
        <f t="shared" si="11"/>
        <v>0</v>
      </c>
      <c r="C163" s="45">
        <f>IF(($P$9-SUM($C$9:C162))&gt;0,$AA$9,0)</f>
        <v>0</v>
      </c>
      <c r="D163" s="46">
        <f>IF(($P$10-SUM($D$9:D162))&gt;0,$AA$10,0)</f>
        <v>0</v>
      </c>
      <c r="E163" s="47">
        <f>ROUND(((P$9-SUM(C$9:C162))*G$2/100)/12,0)+ROUND(((P$10-SUM(D$9:D162))*(G$2-P$15)/100)/12,0)</f>
        <v>0</v>
      </c>
      <c r="F163" s="48">
        <f t="shared" si="10"/>
        <v>0</v>
      </c>
      <c r="G163" s="60" t="s">
        <v>118</v>
      </c>
      <c r="H163" s="61">
        <f>SUM(B153:B164)</f>
        <v>0</v>
      </c>
      <c r="I163" s="49"/>
      <c r="J163" s="49"/>
      <c r="K163" s="49"/>
      <c r="L163" s="49"/>
      <c r="M163" s="50">
        <f t="shared" si="12"/>
        <v>0</v>
      </c>
      <c r="N163" s="56"/>
      <c r="X163" s="16"/>
      <c r="Y163" s="16"/>
      <c r="Z163" s="16"/>
      <c r="AA163" s="17"/>
    </row>
    <row r="164" spans="1:27" s="18" customFormat="1" ht="18.75" customHeight="1">
      <c r="A164" s="64">
        <f t="shared" si="13"/>
        <v>0</v>
      </c>
      <c r="B164" s="65">
        <f t="shared" si="11"/>
        <v>0</v>
      </c>
      <c r="C164" s="66">
        <f>IF(($P$9-SUM($C$9:C163))&gt;0,$AA$9,0)</f>
        <v>0</v>
      </c>
      <c r="D164" s="67">
        <f>IF(($P$10-SUM($D$9:D163))&gt;0,$AA$10,0)</f>
        <v>0</v>
      </c>
      <c r="E164" s="68">
        <f>ROUND(((P$9-SUM(C$9:C163))*G$2/100)/12,0)+ROUND(((P$10-SUM(D$9:D163))*(G$2-P$15)/100)/12,0)</f>
        <v>0</v>
      </c>
      <c r="F164" s="69">
        <f t="shared" si="10"/>
        <v>0</v>
      </c>
      <c r="G164" s="70" t="s">
        <v>125</v>
      </c>
      <c r="H164" s="71">
        <f>IF(P$13&gt;1,"未定",SUM(E153:E164))</f>
        <v>0</v>
      </c>
      <c r="I164" s="72"/>
      <c r="J164" s="72"/>
      <c r="K164" s="72"/>
      <c r="L164" s="72"/>
      <c r="M164" s="73">
        <f t="shared" si="12"/>
        <v>0</v>
      </c>
      <c r="N164" s="56"/>
      <c r="X164" s="16"/>
      <c r="Y164" s="16"/>
      <c r="Z164" s="16"/>
      <c r="AA164" s="17"/>
    </row>
    <row r="165" spans="1:27" s="18" customFormat="1" ht="18.75" customHeight="1">
      <c r="A165" s="31">
        <f t="shared" si="13"/>
        <v>0</v>
      </c>
      <c r="B165" s="32">
        <f t="shared" si="11"/>
        <v>0</v>
      </c>
      <c r="C165" s="33">
        <f>IF(($P$9-SUM($C$9:C164))&gt;0,$AA$9,0)</f>
        <v>0</v>
      </c>
      <c r="D165" s="34">
        <f>IF(($P$10-SUM($D$9:D164))&gt;0,$AA$10,0)</f>
        <v>0</v>
      </c>
      <c r="E165" s="79">
        <f>ROUND(((P$9-SUM(C$9:C164))*G$2/100)/12,0)+ROUND(((P$10-SUM(D$9:D164))*(G$2-P$15)/100)/12,0)</f>
        <v>0</v>
      </c>
      <c r="F165" s="36">
        <f t="shared" si="10"/>
        <v>0</v>
      </c>
      <c r="G165" s="601" t="s">
        <v>146</v>
      </c>
      <c r="H165" s="602"/>
      <c r="I165" s="37"/>
      <c r="J165" s="37"/>
      <c r="K165" s="37"/>
      <c r="L165" s="37"/>
      <c r="M165" s="39">
        <f t="shared" si="12"/>
        <v>0</v>
      </c>
      <c r="N165" s="56"/>
      <c r="X165" s="16"/>
      <c r="Y165" s="16"/>
      <c r="Z165" s="16"/>
      <c r="AA165" s="17"/>
    </row>
    <row r="166" spans="1:27" s="18" customFormat="1" ht="18.75" customHeight="1">
      <c r="A166" s="43">
        <f t="shared" si="13"/>
        <v>0</v>
      </c>
      <c r="B166" s="44">
        <f t="shared" si="11"/>
        <v>0</v>
      </c>
      <c r="C166" s="45">
        <f>IF(($P$9-SUM($C$9:C165))&gt;0,$AA$9,0)</f>
        <v>0</v>
      </c>
      <c r="D166" s="46">
        <f>IF(($P$10-SUM($D$9:D165))&gt;0,$AA$10,0)</f>
        <v>0</v>
      </c>
      <c r="E166" s="47">
        <f>ROUND(((P$9-SUM(C$9:C165))*G$2/100)/12,0)+ROUND(((P$10-SUM(D$9:D165))*(G$2-P$15)/100)/12,0)</f>
        <v>0</v>
      </c>
      <c r="F166" s="48">
        <f t="shared" si="10"/>
        <v>0</v>
      </c>
      <c r="G166" s="603"/>
      <c r="H166" s="604"/>
      <c r="I166" s="49"/>
      <c r="J166" s="49"/>
      <c r="K166" s="49"/>
      <c r="L166" s="49"/>
      <c r="M166" s="50">
        <f t="shared" si="12"/>
        <v>0</v>
      </c>
      <c r="N166" s="56"/>
      <c r="X166" s="16"/>
      <c r="Y166" s="16"/>
      <c r="Z166" s="16"/>
      <c r="AA166" s="17"/>
    </row>
    <row r="167" spans="1:27" s="18" customFormat="1" ht="18.75" customHeight="1">
      <c r="A167" s="43">
        <f t="shared" si="13"/>
        <v>0</v>
      </c>
      <c r="B167" s="44">
        <f t="shared" si="11"/>
        <v>0</v>
      </c>
      <c r="C167" s="45">
        <f>IF(($P$9-SUM($C$9:C166))&gt;0,$AA$9,0)</f>
        <v>0</v>
      </c>
      <c r="D167" s="46">
        <f>IF(($P$10-SUM($D$9:D166))&gt;0,$AA$10,0)</f>
        <v>0</v>
      </c>
      <c r="E167" s="47">
        <f>ROUND(((P$9-SUM(C$9:C166))*G$2/100)/12,0)+ROUND(((P$10-SUM(D$9:D166))*(G$2-P$15)/100)/12,0)</f>
        <v>0</v>
      </c>
      <c r="F167" s="48">
        <f t="shared" si="10"/>
        <v>0</v>
      </c>
      <c r="G167" s="603"/>
      <c r="H167" s="604"/>
      <c r="I167" s="49"/>
      <c r="J167" s="49"/>
      <c r="K167" s="49"/>
      <c r="L167" s="49"/>
      <c r="M167" s="50">
        <f t="shared" si="12"/>
        <v>0</v>
      </c>
      <c r="N167" s="56"/>
      <c r="X167" s="16"/>
      <c r="Y167" s="16"/>
      <c r="Z167" s="16"/>
      <c r="AA167" s="17"/>
    </row>
    <row r="168" spans="1:27" s="18" customFormat="1" ht="18.75" customHeight="1">
      <c r="A168" s="43">
        <f t="shared" si="13"/>
        <v>0</v>
      </c>
      <c r="B168" s="44">
        <f t="shared" si="11"/>
        <v>0</v>
      </c>
      <c r="C168" s="45">
        <f>IF(($P$9-SUM($C$9:C167))&gt;0,$AA$9,0)</f>
        <v>0</v>
      </c>
      <c r="D168" s="46">
        <f>IF(($P$10-SUM($D$9:D167))&gt;0,$AA$10,0)</f>
        <v>0</v>
      </c>
      <c r="E168" s="47">
        <f>ROUND(((P$9-SUM(C$9:C167))*G$2/100)/12,0)+ROUND(((P$10-SUM(D$9:D167))*(G$2-P$15)/100)/12,0)</f>
        <v>0</v>
      </c>
      <c r="F168" s="48">
        <f t="shared" si="10"/>
        <v>0</v>
      </c>
      <c r="G168" s="603"/>
      <c r="H168" s="604"/>
      <c r="I168" s="49"/>
      <c r="J168" s="49"/>
      <c r="K168" s="49"/>
      <c r="L168" s="49"/>
      <c r="M168" s="50">
        <f t="shared" si="12"/>
        <v>0</v>
      </c>
      <c r="N168" s="56"/>
      <c r="X168" s="16"/>
      <c r="Y168" s="16"/>
      <c r="Z168" s="16"/>
      <c r="AA168" s="17"/>
    </row>
    <row r="169" spans="1:27" s="18" customFormat="1" ht="18.75" customHeight="1">
      <c r="A169" s="43">
        <f t="shared" si="13"/>
        <v>0</v>
      </c>
      <c r="B169" s="44">
        <f t="shared" si="11"/>
        <v>0</v>
      </c>
      <c r="C169" s="45">
        <f>IF(($P$9-SUM($C$9:C168))&gt;0,$AA$9,0)</f>
        <v>0</v>
      </c>
      <c r="D169" s="46">
        <f>IF(($P$10-SUM($D$9:D168))&gt;0,$AA$10,0)</f>
        <v>0</v>
      </c>
      <c r="E169" s="47">
        <f>ROUND(((P$9-SUM(C$9:C168))*G$2/100)/12,0)+ROUND(((P$10-SUM(D$9:D168))*(G$2-P$15)/100)/12,0)</f>
        <v>0</v>
      </c>
      <c r="F169" s="48">
        <f t="shared" si="10"/>
        <v>0</v>
      </c>
      <c r="G169" s="603"/>
      <c r="H169" s="604"/>
      <c r="I169" s="49"/>
      <c r="J169" s="49"/>
      <c r="K169" s="49"/>
      <c r="L169" s="49"/>
      <c r="M169" s="50">
        <f t="shared" si="12"/>
        <v>0</v>
      </c>
      <c r="N169" s="56"/>
      <c r="X169" s="16"/>
      <c r="Y169" s="16"/>
      <c r="Z169" s="16"/>
      <c r="AA169" s="17"/>
    </row>
    <row r="170" spans="1:27" s="18" customFormat="1" ht="18.75" customHeight="1">
      <c r="A170" s="43">
        <f t="shared" si="13"/>
        <v>0</v>
      </c>
      <c r="B170" s="44">
        <f t="shared" si="11"/>
        <v>0</v>
      </c>
      <c r="C170" s="45">
        <f>IF(($P$9-SUM($C$9:C169))&gt;0,$AA$9,0)</f>
        <v>0</v>
      </c>
      <c r="D170" s="46">
        <f>IF(($P$10-SUM($D$9:D169))&gt;0,$AA$10,0)</f>
        <v>0</v>
      </c>
      <c r="E170" s="47">
        <f>ROUND(((P$9-SUM(C$9:C169))*G$2/100)/12,0)+ROUND(((P$10-SUM(D$9:D169))*(G$2-P$15)/100)/12,0)</f>
        <v>0</v>
      </c>
      <c r="F170" s="48">
        <f t="shared" si="10"/>
        <v>0</v>
      </c>
      <c r="G170" s="603"/>
      <c r="H170" s="604"/>
      <c r="I170" s="49"/>
      <c r="J170" s="49"/>
      <c r="K170" s="49"/>
      <c r="L170" s="49"/>
      <c r="M170" s="50">
        <f t="shared" si="12"/>
        <v>0</v>
      </c>
      <c r="N170" s="56"/>
      <c r="X170" s="16"/>
      <c r="Y170" s="16"/>
      <c r="Z170" s="16"/>
      <c r="AA170" s="17"/>
    </row>
    <row r="171" spans="1:27" s="18" customFormat="1" ht="18.75" customHeight="1">
      <c r="A171" s="43">
        <f t="shared" si="13"/>
        <v>0</v>
      </c>
      <c r="B171" s="44">
        <f t="shared" si="11"/>
        <v>0</v>
      </c>
      <c r="C171" s="45">
        <f>IF(($P$9-SUM($C$9:C170))&gt;0,$AA$9,0)</f>
        <v>0</v>
      </c>
      <c r="D171" s="46">
        <f>IF(($P$10-SUM($D$9:D170))&gt;0,$AA$10,0)</f>
        <v>0</v>
      </c>
      <c r="E171" s="47">
        <f>ROUND(((P$9-SUM(C$9:C170))*G$2/100)/12,0)+ROUND(((P$10-SUM(D$9:D170))*(G$2-P$15)/100)/12,0)</f>
        <v>0</v>
      </c>
      <c r="F171" s="48">
        <f t="shared" si="10"/>
        <v>0</v>
      </c>
      <c r="G171" s="603"/>
      <c r="H171" s="604"/>
      <c r="I171" s="49"/>
      <c r="J171" s="49"/>
      <c r="K171" s="49"/>
      <c r="L171" s="49"/>
      <c r="M171" s="50">
        <f t="shared" si="12"/>
        <v>0</v>
      </c>
      <c r="N171" s="56"/>
      <c r="X171" s="16"/>
      <c r="Y171" s="16"/>
      <c r="Z171" s="16"/>
      <c r="AA171" s="17"/>
    </row>
    <row r="172" spans="1:27" s="18" customFormat="1" ht="18.75" customHeight="1">
      <c r="A172" s="43">
        <f t="shared" si="13"/>
        <v>0</v>
      </c>
      <c r="B172" s="44">
        <f t="shared" si="11"/>
        <v>0</v>
      </c>
      <c r="C172" s="45">
        <f>IF(($P$9-SUM($C$9:C171))&gt;0,$AA$9,0)</f>
        <v>0</v>
      </c>
      <c r="D172" s="46">
        <f>IF(($P$10-SUM($D$9:D171))&gt;0,$AA$10,0)</f>
        <v>0</v>
      </c>
      <c r="E172" s="47">
        <f>ROUND(((P$9-SUM(C$9:C171))*G$2/100)/12,0)+ROUND(((P$10-SUM(D$9:D171))*(G$2-P$15)/100)/12,0)</f>
        <v>0</v>
      </c>
      <c r="F172" s="48">
        <f t="shared" si="10"/>
        <v>0</v>
      </c>
      <c r="G172" s="603"/>
      <c r="H172" s="604"/>
      <c r="I172" s="49"/>
      <c r="J172" s="49"/>
      <c r="K172" s="49"/>
      <c r="L172" s="49"/>
      <c r="M172" s="50">
        <f t="shared" si="12"/>
        <v>0</v>
      </c>
      <c r="N172" s="56"/>
      <c r="X172" s="16"/>
      <c r="Y172" s="16"/>
      <c r="Z172" s="16"/>
      <c r="AA172" s="17"/>
    </row>
    <row r="173" spans="1:27" s="18" customFormat="1" ht="18.75" customHeight="1">
      <c r="A173" s="43">
        <f t="shared" si="13"/>
        <v>0</v>
      </c>
      <c r="B173" s="44">
        <f t="shared" si="11"/>
        <v>0</v>
      </c>
      <c r="C173" s="45">
        <f>IF(($P$9-SUM($C$9:C172))&gt;0,$AA$9,0)</f>
        <v>0</v>
      </c>
      <c r="D173" s="46">
        <f>IF(($P$10-SUM($D$9:D172))&gt;0,$AA$10,0)</f>
        <v>0</v>
      </c>
      <c r="E173" s="47">
        <f>ROUND(((P$9-SUM(C$9:C172))*G$2/100)/12,0)+ROUND(((P$10-SUM(D$9:D172))*(G$2-P$15)/100)/12,0)</f>
        <v>0</v>
      </c>
      <c r="F173" s="48">
        <f t="shared" si="10"/>
        <v>0</v>
      </c>
      <c r="G173" s="603"/>
      <c r="H173" s="604"/>
      <c r="I173" s="49"/>
      <c r="J173" s="49"/>
      <c r="K173" s="49"/>
      <c r="L173" s="49"/>
      <c r="M173" s="50">
        <f t="shared" si="12"/>
        <v>0</v>
      </c>
      <c r="N173" s="56"/>
      <c r="X173" s="16"/>
      <c r="Y173" s="16"/>
      <c r="Z173" s="16"/>
      <c r="AA173" s="17"/>
    </row>
    <row r="174" spans="1:27" s="18" customFormat="1" ht="18.75" customHeight="1">
      <c r="A174" s="43">
        <f t="shared" si="13"/>
        <v>0</v>
      </c>
      <c r="B174" s="44">
        <f t="shared" si="11"/>
        <v>0</v>
      </c>
      <c r="C174" s="45">
        <f>IF(($P$9-SUM($C$9:C173))&gt;0,$AA$9,0)</f>
        <v>0</v>
      </c>
      <c r="D174" s="46">
        <f>IF(($P$10-SUM($D$9:D173))&gt;0,$AA$10,0)</f>
        <v>0</v>
      </c>
      <c r="E174" s="47">
        <f>ROUND(((P$9-SUM(C$9:C173))*G$2/100)/12,0)+ROUND(((P$10-SUM(D$9:D173))*(G$2-P$15)/100)/12,0)</f>
        <v>0</v>
      </c>
      <c r="F174" s="48">
        <f t="shared" si="10"/>
        <v>0</v>
      </c>
      <c r="G174" s="58" t="s">
        <v>91</v>
      </c>
      <c r="H174" s="94">
        <f>IF(P$13&gt;1,"未定",SUM(F165:F176))</f>
        <v>0</v>
      </c>
      <c r="I174" s="49"/>
      <c r="J174" s="49"/>
      <c r="K174" s="49"/>
      <c r="L174" s="49"/>
      <c r="M174" s="50">
        <f t="shared" si="12"/>
        <v>0</v>
      </c>
      <c r="N174" s="56"/>
      <c r="X174" s="16"/>
      <c r="Y174" s="16"/>
      <c r="Z174" s="16"/>
      <c r="AA174" s="17"/>
    </row>
    <row r="175" spans="1:27" s="18" customFormat="1" ht="18.75" customHeight="1">
      <c r="A175" s="43">
        <f t="shared" si="13"/>
        <v>0</v>
      </c>
      <c r="B175" s="44">
        <f t="shared" si="11"/>
        <v>0</v>
      </c>
      <c r="C175" s="45">
        <f>IF(($P$9-SUM($C$9:C174))&gt;0,$AA$9,0)</f>
        <v>0</v>
      </c>
      <c r="D175" s="46">
        <f>IF(($P$10-SUM($D$9:D174))&gt;0,$AA$10,0)</f>
        <v>0</v>
      </c>
      <c r="E175" s="47">
        <f>ROUND(((P$9-SUM(C$9:C174))*G$2/100)/12,0)+ROUND(((P$10-SUM(D$9:D174))*(G$2-P$15)/100)/12,0)</f>
        <v>0</v>
      </c>
      <c r="F175" s="48">
        <f t="shared" si="10"/>
        <v>0</v>
      </c>
      <c r="G175" s="60" t="s">
        <v>118</v>
      </c>
      <c r="H175" s="61">
        <f>SUM(B165:B176)</f>
        <v>0</v>
      </c>
      <c r="I175" s="49"/>
      <c r="J175" s="49"/>
      <c r="K175" s="49"/>
      <c r="L175" s="49"/>
      <c r="M175" s="50">
        <f t="shared" si="12"/>
        <v>0</v>
      </c>
      <c r="N175" s="56"/>
      <c r="X175" s="16"/>
      <c r="Y175" s="16"/>
      <c r="Z175" s="16"/>
      <c r="AA175" s="17"/>
    </row>
    <row r="176" spans="1:27" s="18" customFormat="1" ht="18.75" customHeight="1">
      <c r="A176" s="64">
        <f t="shared" si="13"/>
        <v>0</v>
      </c>
      <c r="B176" s="65">
        <f t="shared" si="11"/>
        <v>0</v>
      </c>
      <c r="C176" s="66">
        <f>IF(($P$9-SUM($C$9:C175))&gt;0,$AA$9,0)</f>
        <v>0</v>
      </c>
      <c r="D176" s="67">
        <f>IF(($P$10-SUM($D$9:D175))&gt;0,$AA$10,0)</f>
        <v>0</v>
      </c>
      <c r="E176" s="68">
        <f>ROUND(((P$9-SUM(C$9:C175))*G$2/100)/12,0)+ROUND(((P$10-SUM(D$9:D175))*(G$2-P$15)/100)/12,0)</f>
        <v>0</v>
      </c>
      <c r="F176" s="69">
        <f t="shared" si="10"/>
        <v>0</v>
      </c>
      <c r="G176" s="70" t="s">
        <v>125</v>
      </c>
      <c r="H176" s="71">
        <f>IF(P$13&gt;1,"未定",SUM(E165:E176))</f>
        <v>0</v>
      </c>
      <c r="I176" s="72"/>
      <c r="J176" s="72"/>
      <c r="K176" s="72"/>
      <c r="L176" s="72"/>
      <c r="M176" s="73">
        <f t="shared" si="12"/>
        <v>0</v>
      </c>
      <c r="N176" s="56"/>
      <c r="X176" s="16"/>
      <c r="Y176" s="16"/>
      <c r="Z176" s="16"/>
      <c r="AA176" s="17"/>
    </row>
    <row r="177" spans="1:27" s="18" customFormat="1" ht="18.75" customHeight="1">
      <c r="A177" s="31">
        <f t="shared" si="13"/>
        <v>0</v>
      </c>
      <c r="B177" s="32">
        <f t="shared" si="11"/>
        <v>0</v>
      </c>
      <c r="C177" s="33">
        <f>IF(($P$9-SUM($C$9:C176))&gt;0,$AA$9,0)</f>
        <v>0</v>
      </c>
      <c r="D177" s="34">
        <f>IF(($P$10-SUM($D$9:D176))&gt;0,$AA$10,0)</f>
        <v>0</v>
      </c>
      <c r="E177" s="79">
        <f>ROUND(((P$9-SUM(C$9:C176))*G$2/100)/12,0)+ROUND(((P$10-SUM(D$9:D176))*(G$2-P$15)/100)/12,0)</f>
        <v>0</v>
      </c>
      <c r="F177" s="36">
        <f t="shared" si="10"/>
        <v>0</v>
      </c>
      <c r="G177" s="601" t="s">
        <v>147</v>
      </c>
      <c r="H177" s="602"/>
      <c r="I177" s="37"/>
      <c r="J177" s="37"/>
      <c r="K177" s="37"/>
      <c r="L177" s="37"/>
      <c r="M177" s="39">
        <f t="shared" si="12"/>
        <v>0</v>
      </c>
      <c r="N177" s="56"/>
      <c r="X177" s="16"/>
      <c r="Y177" s="16"/>
      <c r="Z177" s="16"/>
      <c r="AA177" s="17"/>
    </row>
    <row r="178" spans="1:27" s="18" customFormat="1" ht="18.75" customHeight="1">
      <c r="A178" s="43">
        <f t="shared" si="13"/>
        <v>0</v>
      </c>
      <c r="B178" s="44">
        <f t="shared" si="11"/>
        <v>0</v>
      </c>
      <c r="C178" s="45">
        <f>IF(($P$9-SUM($C$9:C177))&gt;0,$AA$9,0)</f>
        <v>0</v>
      </c>
      <c r="D178" s="46">
        <f>IF(($P$10-SUM($D$9:D177))&gt;0,$AA$10,0)</f>
        <v>0</v>
      </c>
      <c r="E178" s="47">
        <f>ROUND(((P$9-SUM(C$9:C177))*G$2/100)/12,0)+ROUND(((P$10-SUM(D$9:D177))*(G$2-P$15)/100)/12,0)</f>
        <v>0</v>
      </c>
      <c r="F178" s="48">
        <f t="shared" si="10"/>
        <v>0</v>
      </c>
      <c r="G178" s="603"/>
      <c r="H178" s="604"/>
      <c r="I178" s="49"/>
      <c r="J178" s="49"/>
      <c r="K178" s="49"/>
      <c r="L178" s="49"/>
      <c r="M178" s="50">
        <f t="shared" si="12"/>
        <v>0</v>
      </c>
      <c r="N178" s="56"/>
      <c r="X178" s="16"/>
      <c r="Y178" s="16"/>
      <c r="Z178" s="16"/>
      <c r="AA178" s="17"/>
    </row>
    <row r="179" spans="1:27" s="18" customFormat="1" ht="18.75" customHeight="1">
      <c r="A179" s="43">
        <f t="shared" si="13"/>
        <v>0</v>
      </c>
      <c r="B179" s="44">
        <f t="shared" si="11"/>
        <v>0</v>
      </c>
      <c r="C179" s="45">
        <f>IF(($P$9-SUM($C$9:C178))&gt;0,$AA$9,0)</f>
        <v>0</v>
      </c>
      <c r="D179" s="46">
        <f>IF(($P$10-SUM($D$9:D178))&gt;0,$AA$10,0)</f>
        <v>0</v>
      </c>
      <c r="E179" s="47">
        <f>ROUND(((P$9-SUM(C$9:C178))*G$2/100)/12,0)+ROUND(((P$10-SUM(D$9:D178))*(G$2-P$15)/100)/12,0)</f>
        <v>0</v>
      </c>
      <c r="F179" s="48">
        <f t="shared" si="10"/>
        <v>0</v>
      </c>
      <c r="G179" s="603"/>
      <c r="H179" s="604"/>
      <c r="I179" s="49"/>
      <c r="J179" s="49"/>
      <c r="K179" s="49"/>
      <c r="L179" s="49"/>
      <c r="M179" s="50">
        <f t="shared" si="12"/>
        <v>0</v>
      </c>
      <c r="N179" s="56"/>
      <c r="X179" s="16"/>
      <c r="Y179" s="16"/>
      <c r="Z179" s="16"/>
      <c r="AA179" s="17"/>
    </row>
    <row r="180" spans="1:27" s="18" customFormat="1" ht="18.75" customHeight="1">
      <c r="A180" s="43">
        <f t="shared" si="13"/>
        <v>0</v>
      </c>
      <c r="B180" s="44">
        <f t="shared" si="11"/>
        <v>0</v>
      </c>
      <c r="C180" s="45">
        <f>IF(($P$9-SUM($C$9:C179))&gt;0,$AA$9,0)</f>
        <v>0</v>
      </c>
      <c r="D180" s="46">
        <f>IF(($P$10-SUM($D$9:D179))&gt;0,$AA$10,0)</f>
        <v>0</v>
      </c>
      <c r="E180" s="47">
        <f>ROUND(((P$9-SUM(C$9:C179))*G$2/100)/12,0)+ROUND(((P$10-SUM(D$9:D179))*(G$2-P$15)/100)/12,0)</f>
        <v>0</v>
      </c>
      <c r="F180" s="48">
        <f t="shared" si="10"/>
        <v>0</v>
      </c>
      <c r="G180" s="603"/>
      <c r="H180" s="604"/>
      <c r="I180" s="49"/>
      <c r="J180" s="49"/>
      <c r="K180" s="49"/>
      <c r="L180" s="49"/>
      <c r="M180" s="50">
        <f t="shared" si="12"/>
        <v>0</v>
      </c>
      <c r="N180" s="56"/>
      <c r="X180" s="16"/>
      <c r="Y180" s="16"/>
      <c r="Z180" s="16"/>
      <c r="AA180" s="17"/>
    </row>
    <row r="181" spans="1:27" s="18" customFormat="1" ht="18.75" customHeight="1">
      <c r="A181" s="43">
        <f t="shared" si="13"/>
        <v>0</v>
      </c>
      <c r="B181" s="44">
        <f t="shared" si="11"/>
        <v>0</v>
      </c>
      <c r="C181" s="45">
        <f>IF(($P$9-SUM($C$9:C180))&gt;0,$AA$9,0)</f>
        <v>0</v>
      </c>
      <c r="D181" s="46">
        <f>IF(($P$10-SUM($D$9:D180))&gt;0,$AA$10,0)</f>
        <v>0</v>
      </c>
      <c r="E181" s="47">
        <f>ROUND(((P$9-SUM(C$9:C180))*G$2/100)/12,0)+ROUND(((P$10-SUM(D$9:D180))*(G$2-P$15)/100)/12,0)</f>
        <v>0</v>
      </c>
      <c r="F181" s="48">
        <f t="shared" si="10"/>
        <v>0</v>
      </c>
      <c r="G181" s="603"/>
      <c r="H181" s="604"/>
      <c r="I181" s="49"/>
      <c r="J181" s="49"/>
      <c r="K181" s="49"/>
      <c r="L181" s="49"/>
      <c r="M181" s="50">
        <f t="shared" si="12"/>
        <v>0</v>
      </c>
      <c r="N181" s="56"/>
      <c r="X181" s="16"/>
      <c r="Y181" s="16"/>
      <c r="Z181" s="16"/>
      <c r="AA181" s="17"/>
    </row>
    <row r="182" spans="1:27" s="18" customFormat="1" ht="18.75" customHeight="1">
      <c r="A182" s="43">
        <f t="shared" si="13"/>
        <v>0</v>
      </c>
      <c r="B182" s="44">
        <f t="shared" si="11"/>
        <v>0</v>
      </c>
      <c r="C182" s="45">
        <f>IF(($P$9-SUM($C$9:C181))&gt;0,$AA$9,0)</f>
        <v>0</v>
      </c>
      <c r="D182" s="46">
        <f>IF(($P$10-SUM($D$9:D181))&gt;0,$AA$10,0)</f>
        <v>0</v>
      </c>
      <c r="E182" s="47">
        <f>ROUND(((P$9-SUM(C$9:C181))*G$2/100)/12,0)+ROUND(((P$10-SUM(D$9:D181))*(G$2-P$15)/100)/12,0)</f>
        <v>0</v>
      </c>
      <c r="F182" s="48">
        <f t="shared" si="10"/>
        <v>0</v>
      </c>
      <c r="G182" s="603"/>
      <c r="H182" s="604"/>
      <c r="I182" s="49"/>
      <c r="J182" s="49"/>
      <c r="K182" s="49"/>
      <c r="L182" s="49"/>
      <c r="M182" s="50">
        <f t="shared" si="12"/>
        <v>0</v>
      </c>
      <c r="N182" s="56"/>
      <c r="X182" s="16"/>
      <c r="Y182" s="16"/>
      <c r="Z182" s="16"/>
      <c r="AA182" s="17"/>
    </row>
    <row r="183" spans="1:27" s="18" customFormat="1" ht="18.75" customHeight="1">
      <c r="A183" s="43">
        <f t="shared" si="13"/>
        <v>0</v>
      </c>
      <c r="B183" s="44">
        <f t="shared" si="11"/>
        <v>0</v>
      </c>
      <c r="C183" s="45">
        <f>IF(($P$9-SUM($C$9:C182))&gt;0,$AA$9,0)</f>
        <v>0</v>
      </c>
      <c r="D183" s="46">
        <f>IF(($P$10-SUM($D$9:D182))&gt;0,$AA$10,0)</f>
        <v>0</v>
      </c>
      <c r="E183" s="47">
        <f>ROUND(((P$9-SUM(C$9:C182))*G$2/100)/12,0)+ROUND(((P$10-SUM(D$9:D182))*(G$2-P$15)/100)/12,0)</f>
        <v>0</v>
      </c>
      <c r="F183" s="48">
        <f t="shared" si="10"/>
        <v>0</v>
      </c>
      <c r="G183" s="603"/>
      <c r="H183" s="604"/>
      <c r="I183" s="49"/>
      <c r="J183" s="49"/>
      <c r="K183" s="49"/>
      <c r="L183" s="49"/>
      <c r="M183" s="50">
        <f t="shared" si="12"/>
        <v>0</v>
      </c>
      <c r="N183" s="56"/>
      <c r="X183" s="16"/>
      <c r="Y183" s="16"/>
      <c r="Z183" s="16"/>
      <c r="AA183" s="17"/>
    </row>
    <row r="184" spans="1:27" s="18" customFormat="1" ht="18.75" customHeight="1">
      <c r="A184" s="43">
        <f t="shared" si="13"/>
        <v>0</v>
      </c>
      <c r="B184" s="44">
        <f t="shared" si="11"/>
        <v>0</v>
      </c>
      <c r="C184" s="45">
        <f>IF(($P$9-SUM($C$9:C183))&gt;0,$AA$9,0)</f>
        <v>0</v>
      </c>
      <c r="D184" s="46">
        <f>IF(($P$10-SUM($D$9:D183))&gt;0,$AA$10,0)</f>
        <v>0</v>
      </c>
      <c r="E184" s="47">
        <f>ROUND(((P$9-SUM(C$9:C183))*G$2/100)/12,0)+ROUND(((P$10-SUM(D$9:D183))*(G$2-P$15)/100)/12,0)</f>
        <v>0</v>
      </c>
      <c r="F184" s="48">
        <f t="shared" si="10"/>
        <v>0</v>
      </c>
      <c r="G184" s="603"/>
      <c r="H184" s="604"/>
      <c r="I184" s="49"/>
      <c r="J184" s="49"/>
      <c r="K184" s="49"/>
      <c r="L184" s="49"/>
      <c r="M184" s="50">
        <f t="shared" si="12"/>
        <v>0</v>
      </c>
      <c r="N184" s="56"/>
      <c r="X184" s="16"/>
      <c r="Y184" s="16"/>
      <c r="Z184" s="16"/>
      <c r="AA184" s="17"/>
    </row>
    <row r="185" spans="1:27" s="18" customFormat="1" ht="18.75" customHeight="1">
      <c r="A185" s="43">
        <f t="shared" si="13"/>
        <v>0</v>
      </c>
      <c r="B185" s="44">
        <f t="shared" si="11"/>
        <v>0</v>
      </c>
      <c r="C185" s="45">
        <f>IF(($P$9-SUM($C$9:C184))&gt;0,$AA$9,0)</f>
        <v>0</v>
      </c>
      <c r="D185" s="46">
        <f>IF(($P$10-SUM($D$9:D184))&gt;0,$AA$10,0)</f>
        <v>0</v>
      </c>
      <c r="E185" s="47">
        <f>ROUND(((P$9-SUM(C$9:C184))*G$2/100)/12,0)+ROUND(((P$10-SUM(D$9:D184))*(G$2-P$15)/100)/12,0)</f>
        <v>0</v>
      </c>
      <c r="F185" s="48">
        <f t="shared" si="10"/>
        <v>0</v>
      </c>
      <c r="G185" s="603"/>
      <c r="H185" s="604"/>
      <c r="I185" s="49"/>
      <c r="J185" s="49"/>
      <c r="K185" s="49"/>
      <c r="L185" s="49"/>
      <c r="M185" s="50">
        <f t="shared" si="12"/>
        <v>0</v>
      </c>
      <c r="N185" s="56"/>
      <c r="X185" s="16"/>
      <c r="Y185" s="16"/>
      <c r="Z185" s="16"/>
      <c r="AA185" s="17"/>
    </row>
    <row r="186" spans="1:27" s="18" customFormat="1" ht="18.75" customHeight="1">
      <c r="A186" s="43">
        <f t="shared" si="13"/>
        <v>0</v>
      </c>
      <c r="B186" s="44">
        <f t="shared" si="11"/>
        <v>0</v>
      </c>
      <c r="C186" s="45">
        <f>IF(($P$9-SUM($C$9:C185))&gt;0,$AA$9,0)</f>
        <v>0</v>
      </c>
      <c r="D186" s="46">
        <f>IF(($P$10-SUM($D$9:D185))&gt;0,$AA$10,0)</f>
        <v>0</v>
      </c>
      <c r="E186" s="47">
        <f>ROUND(((P$9-SUM(C$9:C185))*G$2/100)/12,0)+ROUND(((P$10-SUM(D$9:D185))*(G$2-P$15)/100)/12,0)</f>
        <v>0</v>
      </c>
      <c r="F186" s="48">
        <f t="shared" si="10"/>
        <v>0</v>
      </c>
      <c r="G186" s="58" t="s">
        <v>91</v>
      </c>
      <c r="H186" s="94">
        <f>IF(P$13&gt;1,"未定",SUM(F177:F188))</f>
        <v>0</v>
      </c>
      <c r="I186" s="49"/>
      <c r="J186" s="49"/>
      <c r="K186" s="49"/>
      <c r="L186" s="49"/>
      <c r="M186" s="50">
        <f t="shared" si="12"/>
        <v>0</v>
      </c>
      <c r="N186" s="56"/>
      <c r="X186" s="16"/>
      <c r="Y186" s="16"/>
      <c r="Z186" s="16"/>
      <c r="AA186" s="17"/>
    </row>
    <row r="187" spans="1:27" s="18" customFormat="1" ht="18.75" customHeight="1">
      <c r="A187" s="43">
        <f t="shared" si="13"/>
        <v>0</v>
      </c>
      <c r="B187" s="44">
        <f t="shared" si="11"/>
        <v>0</v>
      </c>
      <c r="C187" s="45">
        <f>IF(($P$9-SUM($C$9:C186))&gt;0,$AA$9,0)</f>
        <v>0</v>
      </c>
      <c r="D187" s="46">
        <f>IF(($P$10-SUM($D$9:D186))&gt;0,$AA$10,0)</f>
        <v>0</v>
      </c>
      <c r="E187" s="47">
        <f>ROUND(((P$9-SUM(C$9:C186))*G$2/100)/12,0)+ROUND(((P$10-SUM(D$9:D186))*(G$2-P$15)/100)/12,0)</f>
        <v>0</v>
      </c>
      <c r="F187" s="48">
        <f t="shared" si="10"/>
        <v>0</v>
      </c>
      <c r="G187" s="60" t="s">
        <v>118</v>
      </c>
      <c r="H187" s="61">
        <f>SUM(B177:B188)</f>
        <v>0</v>
      </c>
      <c r="I187" s="49"/>
      <c r="J187" s="49"/>
      <c r="K187" s="49"/>
      <c r="L187" s="49"/>
      <c r="M187" s="50">
        <f t="shared" si="12"/>
        <v>0</v>
      </c>
      <c r="N187" s="56"/>
      <c r="X187" s="16"/>
      <c r="Y187" s="16"/>
      <c r="Z187" s="16"/>
      <c r="AA187" s="17"/>
    </row>
    <row r="188" spans="1:27" s="18" customFormat="1" ht="18.75" customHeight="1">
      <c r="A188" s="64">
        <f t="shared" si="13"/>
        <v>0</v>
      </c>
      <c r="B188" s="65">
        <f t="shared" si="11"/>
        <v>0</v>
      </c>
      <c r="C188" s="66">
        <f>IF(($P$9-SUM($C$9:C187))&gt;0,$AA$9,0)</f>
        <v>0</v>
      </c>
      <c r="D188" s="67">
        <f>IF(($P$10-SUM($D$9:D187))&gt;0,$AA$10,0)</f>
        <v>0</v>
      </c>
      <c r="E188" s="68">
        <f>ROUND(((P$9-SUM(C$9:C187))*G$2/100)/12,0)+ROUND(((P$10-SUM(D$9:D187))*(G$2-P$15)/100)/12,0)</f>
        <v>0</v>
      </c>
      <c r="F188" s="69">
        <f t="shared" si="10"/>
        <v>0</v>
      </c>
      <c r="G188" s="70" t="s">
        <v>125</v>
      </c>
      <c r="H188" s="71">
        <f>IF(P$13&gt;1,"未定",SUM(E177:E188))</f>
        <v>0</v>
      </c>
      <c r="I188" s="72"/>
      <c r="J188" s="72"/>
      <c r="K188" s="72"/>
      <c r="L188" s="72"/>
      <c r="M188" s="73">
        <f t="shared" si="12"/>
        <v>0</v>
      </c>
      <c r="N188" s="56"/>
      <c r="X188" s="16"/>
      <c r="Y188" s="16"/>
      <c r="Z188" s="16"/>
      <c r="AA188" s="17"/>
    </row>
    <row r="189" spans="1:27" s="18" customFormat="1" ht="18.75" customHeight="1">
      <c r="A189" s="31">
        <f t="shared" si="13"/>
        <v>0</v>
      </c>
      <c r="B189" s="32">
        <f t="shared" si="11"/>
        <v>0</v>
      </c>
      <c r="C189" s="33">
        <f>IF(($P$9-SUM($C$9:C188))&gt;0,$AA$9,0)</f>
        <v>0</v>
      </c>
      <c r="D189" s="34">
        <f>IF(($P$10-SUM($D$9:D188))&gt;0,$AA$10,0)</f>
        <v>0</v>
      </c>
      <c r="E189" s="79">
        <f>ROUND(((P$9-SUM(C$9:C188))*G$2/100)/12,0)+ROUND(((P$10-SUM(D$9:D188))*(G$2-P$15)/100)/12,0)</f>
        <v>0</v>
      </c>
      <c r="F189" s="36">
        <f t="shared" si="10"/>
        <v>0</v>
      </c>
      <c r="G189" s="601" t="s">
        <v>148</v>
      </c>
      <c r="H189" s="602"/>
      <c r="I189" s="37"/>
      <c r="J189" s="37"/>
      <c r="K189" s="37"/>
      <c r="L189" s="37"/>
      <c r="M189" s="39">
        <f t="shared" si="12"/>
        <v>0</v>
      </c>
      <c r="N189" s="56"/>
      <c r="X189" s="16"/>
      <c r="Y189" s="16"/>
      <c r="Z189" s="16"/>
      <c r="AA189" s="17"/>
    </row>
    <row r="190" spans="1:27" s="18" customFormat="1" ht="18.75" customHeight="1">
      <c r="A190" s="43">
        <f t="shared" si="13"/>
        <v>0</v>
      </c>
      <c r="B190" s="44">
        <f t="shared" si="11"/>
        <v>0</v>
      </c>
      <c r="C190" s="45">
        <f>IF(($P$9-SUM($C$9:C189))&gt;0,$AA$9,0)</f>
        <v>0</v>
      </c>
      <c r="D190" s="46">
        <f>IF(($P$10-SUM($D$9:D189))&gt;0,$AA$10,0)</f>
        <v>0</v>
      </c>
      <c r="E190" s="47">
        <f>ROUND(((P$9-SUM(C$9:C189))*G$2/100)/12,0)+ROUND(((P$10-SUM(D$9:D189))*(G$2-P$15)/100)/12,0)</f>
        <v>0</v>
      </c>
      <c r="F190" s="48">
        <f t="shared" si="10"/>
        <v>0</v>
      </c>
      <c r="G190" s="603"/>
      <c r="H190" s="604"/>
      <c r="I190" s="49"/>
      <c r="J190" s="49"/>
      <c r="K190" s="49"/>
      <c r="L190" s="49"/>
      <c r="M190" s="50">
        <f t="shared" si="12"/>
        <v>0</v>
      </c>
      <c r="N190" s="56"/>
      <c r="X190" s="16"/>
      <c r="Y190" s="16"/>
      <c r="Z190" s="16"/>
      <c r="AA190" s="17"/>
    </row>
    <row r="191" spans="1:27" s="18" customFormat="1" ht="18.75" customHeight="1">
      <c r="A191" s="43">
        <f t="shared" si="13"/>
        <v>0</v>
      </c>
      <c r="B191" s="44">
        <f t="shared" si="11"/>
        <v>0</v>
      </c>
      <c r="C191" s="45">
        <f>IF(($P$9-SUM($C$9:C190))&gt;0,$AA$9,0)</f>
        <v>0</v>
      </c>
      <c r="D191" s="46">
        <f>IF(($P$10-SUM($D$9:D190))&gt;0,$AA$10,0)</f>
        <v>0</v>
      </c>
      <c r="E191" s="47">
        <f>ROUND(((P$9-SUM(C$9:C190))*G$2/100)/12,0)+ROUND(((P$10-SUM(D$9:D190))*(G$2-P$15)/100)/12,0)</f>
        <v>0</v>
      </c>
      <c r="F191" s="48">
        <f t="shared" si="10"/>
        <v>0</v>
      </c>
      <c r="G191" s="603"/>
      <c r="H191" s="604"/>
      <c r="I191" s="49"/>
      <c r="J191" s="49"/>
      <c r="K191" s="49"/>
      <c r="L191" s="49"/>
      <c r="M191" s="50">
        <f t="shared" si="12"/>
        <v>0</v>
      </c>
      <c r="N191" s="56"/>
      <c r="X191" s="16"/>
      <c r="Y191" s="16"/>
      <c r="Z191" s="16"/>
      <c r="AA191" s="17"/>
    </row>
    <row r="192" spans="1:27" s="18" customFormat="1" ht="18.75" customHeight="1">
      <c r="A192" s="43">
        <f t="shared" si="13"/>
        <v>0</v>
      </c>
      <c r="B192" s="44">
        <f t="shared" si="11"/>
        <v>0</v>
      </c>
      <c r="C192" s="45">
        <f>IF(($P$9-SUM($C$9:C191))&gt;0,$AA$9,0)</f>
        <v>0</v>
      </c>
      <c r="D192" s="46">
        <f>IF(($P$10-SUM($D$9:D191))&gt;0,$AA$10,0)</f>
        <v>0</v>
      </c>
      <c r="E192" s="47">
        <f>ROUND(((P$9-SUM(C$9:C191))*G$2/100)/12,0)+ROUND(((P$10-SUM(D$9:D191))*(G$2-P$15)/100)/12,0)</f>
        <v>0</v>
      </c>
      <c r="F192" s="48">
        <f t="shared" si="10"/>
        <v>0</v>
      </c>
      <c r="G192" s="603"/>
      <c r="H192" s="604"/>
      <c r="I192" s="49"/>
      <c r="J192" s="49"/>
      <c r="K192" s="49"/>
      <c r="L192" s="49"/>
      <c r="M192" s="50">
        <f t="shared" si="12"/>
        <v>0</v>
      </c>
      <c r="N192" s="56"/>
      <c r="X192" s="16"/>
      <c r="Y192" s="16"/>
      <c r="Z192" s="16"/>
      <c r="AA192" s="17"/>
    </row>
    <row r="193" spans="1:27" s="18" customFormat="1" ht="18.75" customHeight="1">
      <c r="A193" s="43">
        <f t="shared" si="13"/>
        <v>0</v>
      </c>
      <c r="B193" s="44">
        <f t="shared" si="11"/>
        <v>0</v>
      </c>
      <c r="C193" s="45">
        <f>IF(($P$9-SUM($C$9:C192))&gt;0,$AA$9,0)</f>
        <v>0</v>
      </c>
      <c r="D193" s="46">
        <f>IF(($P$10-SUM($D$9:D192))&gt;0,$AA$10,0)</f>
        <v>0</v>
      </c>
      <c r="E193" s="47">
        <f>ROUND(((P$9-SUM(C$9:C192))*G$2/100)/12,0)+ROUND(((P$10-SUM(D$9:D192))*(G$2-P$15)/100)/12,0)</f>
        <v>0</v>
      </c>
      <c r="F193" s="48">
        <f t="shared" ref="F193:F256" si="14">IF(P$13&gt;1,"未定",B193+E193)</f>
        <v>0</v>
      </c>
      <c r="G193" s="603"/>
      <c r="H193" s="604"/>
      <c r="I193" s="49"/>
      <c r="J193" s="49"/>
      <c r="K193" s="49"/>
      <c r="L193" s="49"/>
      <c r="M193" s="50">
        <f t="shared" si="12"/>
        <v>0</v>
      </c>
      <c r="N193" s="56"/>
      <c r="X193" s="16"/>
      <c r="Y193" s="16"/>
      <c r="Z193" s="16"/>
      <c r="AA193" s="17"/>
    </row>
    <row r="194" spans="1:27" s="18" customFormat="1" ht="18.75" customHeight="1">
      <c r="A194" s="43">
        <f t="shared" si="13"/>
        <v>0</v>
      </c>
      <c r="B194" s="44">
        <f t="shared" si="11"/>
        <v>0</v>
      </c>
      <c r="C194" s="45">
        <f>IF(($P$9-SUM($C$9:C193))&gt;0,$AA$9,0)</f>
        <v>0</v>
      </c>
      <c r="D194" s="46">
        <f>IF(($P$10-SUM($D$9:D193))&gt;0,$AA$10,0)</f>
        <v>0</v>
      </c>
      <c r="E194" s="47">
        <f>ROUND(((P$9-SUM(C$9:C193))*G$2/100)/12,0)+ROUND(((P$10-SUM(D$9:D193))*(G$2-P$15)/100)/12,0)</f>
        <v>0</v>
      </c>
      <c r="F194" s="48">
        <f t="shared" si="14"/>
        <v>0</v>
      </c>
      <c r="G194" s="603"/>
      <c r="H194" s="604"/>
      <c r="I194" s="49"/>
      <c r="J194" s="49"/>
      <c r="K194" s="49"/>
      <c r="L194" s="49"/>
      <c r="M194" s="50">
        <f t="shared" si="12"/>
        <v>0</v>
      </c>
      <c r="N194" s="56"/>
      <c r="X194" s="16"/>
      <c r="Y194" s="16"/>
      <c r="Z194" s="16"/>
      <c r="AA194" s="17"/>
    </row>
    <row r="195" spans="1:27" s="18" customFormat="1" ht="18.75" customHeight="1">
      <c r="A195" s="43">
        <f t="shared" si="13"/>
        <v>0</v>
      </c>
      <c r="B195" s="44">
        <f t="shared" si="11"/>
        <v>0</v>
      </c>
      <c r="C195" s="45">
        <f>IF(($P$9-SUM($C$9:C194))&gt;0,$AA$9,0)</f>
        <v>0</v>
      </c>
      <c r="D195" s="46">
        <f>IF(($P$10-SUM($D$9:D194))&gt;0,$AA$10,0)</f>
        <v>0</v>
      </c>
      <c r="E195" s="47">
        <f>ROUND(((P$9-SUM(C$9:C194))*G$2/100)/12,0)+ROUND(((P$10-SUM(D$9:D194))*(G$2-P$15)/100)/12,0)</f>
        <v>0</v>
      </c>
      <c r="F195" s="48">
        <f t="shared" si="14"/>
        <v>0</v>
      </c>
      <c r="G195" s="603"/>
      <c r="H195" s="604"/>
      <c r="I195" s="49"/>
      <c r="J195" s="49"/>
      <c r="K195" s="49"/>
      <c r="L195" s="49"/>
      <c r="M195" s="50">
        <f t="shared" si="12"/>
        <v>0</v>
      </c>
      <c r="N195" s="56"/>
      <c r="X195" s="16"/>
      <c r="Y195" s="16"/>
      <c r="Z195" s="16"/>
      <c r="AA195" s="17"/>
    </row>
    <row r="196" spans="1:27" s="18" customFormat="1" ht="18.75" customHeight="1">
      <c r="A196" s="43">
        <f t="shared" si="13"/>
        <v>0</v>
      </c>
      <c r="B196" s="44">
        <f t="shared" si="11"/>
        <v>0</v>
      </c>
      <c r="C196" s="45">
        <f>IF(($P$9-SUM($C$9:C195))&gt;0,$AA$9,0)</f>
        <v>0</v>
      </c>
      <c r="D196" s="46">
        <f>IF(($P$10-SUM($D$9:D195))&gt;0,$AA$10,0)</f>
        <v>0</v>
      </c>
      <c r="E196" s="47">
        <f>ROUND(((P$9-SUM(C$9:C195))*G$2/100)/12,0)+ROUND(((P$10-SUM(D$9:D195))*(G$2-P$15)/100)/12,0)</f>
        <v>0</v>
      </c>
      <c r="F196" s="48">
        <f t="shared" si="14"/>
        <v>0</v>
      </c>
      <c r="G196" s="603"/>
      <c r="H196" s="604"/>
      <c r="I196" s="49"/>
      <c r="J196" s="49"/>
      <c r="K196" s="49"/>
      <c r="L196" s="49"/>
      <c r="M196" s="50">
        <f t="shared" si="12"/>
        <v>0</v>
      </c>
      <c r="N196" s="56"/>
      <c r="X196" s="16"/>
      <c r="Y196" s="16"/>
      <c r="Z196" s="16"/>
      <c r="AA196" s="17"/>
    </row>
    <row r="197" spans="1:27" s="18" customFormat="1" ht="18.75" customHeight="1">
      <c r="A197" s="43">
        <f t="shared" si="13"/>
        <v>0</v>
      </c>
      <c r="B197" s="44">
        <f t="shared" si="11"/>
        <v>0</v>
      </c>
      <c r="C197" s="45">
        <f>IF(($P$9-SUM($C$9:C196))&gt;0,$AA$9,0)</f>
        <v>0</v>
      </c>
      <c r="D197" s="46">
        <f>IF(($P$10-SUM($D$9:D196))&gt;0,$AA$10,0)</f>
        <v>0</v>
      </c>
      <c r="E197" s="47">
        <f>ROUND(((P$9-SUM(C$9:C196))*G$2/100)/12,0)+ROUND(((P$10-SUM(D$9:D196))*(G$2-P$15)/100)/12,0)</f>
        <v>0</v>
      </c>
      <c r="F197" s="48">
        <f t="shared" si="14"/>
        <v>0</v>
      </c>
      <c r="G197" s="603"/>
      <c r="H197" s="604"/>
      <c r="I197" s="49"/>
      <c r="J197" s="49"/>
      <c r="K197" s="49"/>
      <c r="L197" s="49"/>
      <c r="M197" s="50">
        <f t="shared" si="12"/>
        <v>0</v>
      </c>
      <c r="N197" s="56"/>
      <c r="X197" s="16"/>
      <c r="Y197" s="16"/>
      <c r="Z197" s="16"/>
      <c r="AA197" s="17"/>
    </row>
    <row r="198" spans="1:27" s="18" customFormat="1" ht="18.75" customHeight="1">
      <c r="A198" s="43">
        <f t="shared" si="13"/>
        <v>0</v>
      </c>
      <c r="B198" s="44">
        <f t="shared" si="11"/>
        <v>0</v>
      </c>
      <c r="C198" s="45">
        <f>IF(($P$9-SUM($C$9:C197))&gt;0,$AA$9,0)</f>
        <v>0</v>
      </c>
      <c r="D198" s="46">
        <f>IF(($P$10-SUM($D$9:D197))&gt;0,$AA$10,0)</f>
        <v>0</v>
      </c>
      <c r="E198" s="47">
        <f>ROUND(((P$9-SUM(C$9:C197))*G$2/100)/12,0)+ROUND(((P$10-SUM(D$9:D197))*(G$2-P$15)/100)/12,0)</f>
        <v>0</v>
      </c>
      <c r="F198" s="48">
        <f t="shared" si="14"/>
        <v>0</v>
      </c>
      <c r="G198" s="58" t="s">
        <v>91</v>
      </c>
      <c r="H198" s="94">
        <f>IF(P$13&gt;1,"未定",SUM(F189:F200))</f>
        <v>0</v>
      </c>
      <c r="I198" s="49"/>
      <c r="J198" s="49"/>
      <c r="K198" s="49"/>
      <c r="L198" s="49"/>
      <c r="M198" s="50">
        <f t="shared" si="12"/>
        <v>0</v>
      </c>
      <c r="N198" s="56"/>
      <c r="X198" s="16"/>
      <c r="Y198" s="16"/>
      <c r="Z198" s="16"/>
      <c r="AA198" s="17"/>
    </row>
    <row r="199" spans="1:27" s="18" customFormat="1" ht="18.75" customHeight="1">
      <c r="A199" s="43">
        <f t="shared" si="13"/>
        <v>0</v>
      </c>
      <c r="B199" s="44">
        <f t="shared" si="11"/>
        <v>0</v>
      </c>
      <c r="C199" s="45">
        <f>IF(($P$9-SUM($C$9:C198))&gt;0,$AA$9,0)</f>
        <v>0</v>
      </c>
      <c r="D199" s="46">
        <f>IF(($P$10-SUM($D$9:D198))&gt;0,$AA$10,0)</f>
        <v>0</v>
      </c>
      <c r="E199" s="47">
        <f>ROUND(((P$9-SUM(C$9:C198))*G$2/100)/12,0)+ROUND(((P$10-SUM(D$9:D198))*(G$2-P$15)/100)/12,0)</f>
        <v>0</v>
      </c>
      <c r="F199" s="48">
        <f t="shared" si="14"/>
        <v>0</v>
      </c>
      <c r="G199" s="60" t="s">
        <v>118</v>
      </c>
      <c r="H199" s="61">
        <f>SUM(B189:B200)</f>
        <v>0</v>
      </c>
      <c r="I199" s="49"/>
      <c r="J199" s="49"/>
      <c r="K199" s="49"/>
      <c r="L199" s="49"/>
      <c r="M199" s="50">
        <f t="shared" si="12"/>
        <v>0</v>
      </c>
      <c r="N199" s="56"/>
      <c r="X199" s="16"/>
      <c r="Y199" s="16"/>
      <c r="Z199" s="16"/>
      <c r="AA199" s="17"/>
    </row>
    <row r="200" spans="1:27" s="18" customFormat="1" ht="18.75" customHeight="1">
      <c r="A200" s="64">
        <f t="shared" si="13"/>
        <v>0</v>
      </c>
      <c r="B200" s="65">
        <f t="shared" si="11"/>
        <v>0</v>
      </c>
      <c r="C200" s="66">
        <f>IF(($P$9-SUM($C$9:C199))&gt;0,$AA$9,0)</f>
        <v>0</v>
      </c>
      <c r="D200" s="67">
        <f>IF(($P$10-SUM($D$9:D199))&gt;0,$AA$10,0)</f>
        <v>0</v>
      </c>
      <c r="E200" s="68">
        <f>ROUND(((P$9-SUM(C$9:C199))*G$2/100)/12,0)+ROUND(((P$10-SUM(D$9:D199))*(G$2-P$15)/100)/12,0)</f>
        <v>0</v>
      </c>
      <c r="F200" s="69">
        <f t="shared" si="14"/>
        <v>0</v>
      </c>
      <c r="G200" s="70" t="s">
        <v>125</v>
      </c>
      <c r="H200" s="71">
        <f>IF(P$13&gt;1,"未定",SUM(E189:E200))</f>
        <v>0</v>
      </c>
      <c r="I200" s="72"/>
      <c r="J200" s="72"/>
      <c r="K200" s="72"/>
      <c r="L200" s="72"/>
      <c r="M200" s="73">
        <f t="shared" si="12"/>
        <v>0</v>
      </c>
      <c r="N200" s="56"/>
      <c r="X200" s="16"/>
      <c r="Y200" s="16"/>
      <c r="Z200" s="16"/>
      <c r="AA200" s="17"/>
    </row>
    <row r="201" spans="1:27" s="18" customFormat="1" ht="18.75" customHeight="1">
      <c r="A201" s="31">
        <f t="shared" si="13"/>
        <v>0</v>
      </c>
      <c r="B201" s="32">
        <f t="shared" ref="B201:B264" si="15">SUM(C201:D201)</f>
        <v>0</v>
      </c>
      <c r="C201" s="33">
        <f>IF(($P$9-SUM($C$9:C200))&gt;0,$AA$9,0)</f>
        <v>0</v>
      </c>
      <c r="D201" s="34">
        <f>IF(($P$10-SUM($D$9:D200))&gt;0,$AA$10,0)</f>
        <v>0</v>
      </c>
      <c r="E201" s="79">
        <f>ROUND(((P$9-SUM(C$9:C200))*G$2/100)/12,0)+ROUND(((P$10-SUM(D$9:D200))*(G$2-P$15)/100)/12,0)</f>
        <v>0</v>
      </c>
      <c r="F201" s="36">
        <f t="shared" si="14"/>
        <v>0</v>
      </c>
      <c r="G201" s="601" t="s">
        <v>149</v>
      </c>
      <c r="H201" s="602"/>
      <c r="I201" s="37"/>
      <c r="J201" s="37"/>
      <c r="K201" s="37"/>
      <c r="L201" s="37"/>
      <c r="M201" s="39">
        <f t="shared" ref="M201:M264" si="16">SUM(I201:L201)</f>
        <v>0</v>
      </c>
      <c r="N201" s="56"/>
      <c r="X201" s="16"/>
      <c r="Y201" s="16"/>
      <c r="Z201" s="16"/>
      <c r="AA201" s="17"/>
    </row>
    <row r="202" spans="1:27" s="18" customFormat="1" ht="18.75" customHeight="1">
      <c r="A202" s="43">
        <f t="shared" ref="A202:A265" si="17">IF(F202&gt;0,A201+1,0)</f>
        <v>0</v>
      </c>
      <c r="B202" s="44">
        <f t="shared" si="15"/>
        <v>0</v>
      </c>
      <c r="C202" s="45">
        <f>IF(($P$9-SUM($C$9:C201))&gt;0,$AA$9,0)</f>
        <v>0</v>
      </c>
      <c r="D202" s="46">
        <f>IF(($P$10-SUM($D$9:D201))&gt;0,$AA$10,0)</f>
        <v>0</v>
      </c>
      <c r="E202" s="47">
        <f>ROUND(((P$9-SUM(C$9:C201))*G$2/100)/12,0)+ROUND(((P$10-SUM(D$9:D201))*(G$2-P$15)/100)/12,0)</f>
        <v>0</v>
      </c>
      <c r="F202" s="48">
        <f t="shared" si="14"/>
        <v>0</v>
      </c>
      <c r="G202" s="603"/>
      <c r="H202" s="604"/>
      <c r="I202" s="49"/>
      <c r="J202" s="49"/>
      <c r="K202" s="49"/>
      <c r="L202" s="49"/>
      <c r="M202" s="50">
        <f t="shared" si="16"/>
        <v>0</v>
      </c>
      <c r="N202" s="56"/>
      <c r="X202" s="16"/>
      <c r="Y202" s="16"/>
      <c r="Z202" s="16"/>
      <c r="AA202" s="17"/>
    </row>
    <row r="203" spans="1:27" s="18" customFormat="1" ht="18.75" customHeight="1">
      <c r="A203" s="43">
        <f t="shared" si="17"/>
        <v>0</v>
      </c>
      <c r="B203" s="44">
        <f t="shared" si="15"/>
        <v>0</v>
      </c>
      <c r="C203" s="45">
        <f>IF(($P$9-SUM($C$9:C202))&gt;0,$AA$9,0)</f>
        <v>0</v>
      </c>
      <c r="D203" s="46">
        <f>IF(($P$10-SUM($D$9:D202))&gt;0,$AA$10,0)</f>
        <v>0</v>
      </c>
      <c r="E203" s="47">
        <f>ROUND(((P$9-SUM(C$9:C202))*G$2/100)/12,0)+ROUND(((P$10-SUM(D$9:D202))*(G$2-P$15)/100)/12,0)</f>
        <v>0</v>
      </c>
      <c r="F203" s="48">
        <f t="shared" si="14"/>
        <v>0</v>
      </c>
      <c r="G203" s="603"/>
      <c r="H203" s="604"/>
      <c r="I203" s="49"/>
      <c r="J203" s="49"/>
      <c r="K203" s="49"/>
      <c r="L203" s="49"/>
      <c r="M203" s="50">
        <f t="shared" si="16"/>
        <v>0</v>
      </c>
      <c r="N203" s="56"/>
      <c r="X203" s="16"/>
      <c r="Y203" s="16"/>
      <c r="Z203" s="16"/>
      <c r="AA203" s="17"/>
    </row>
    <row r="204" spans="1:27" s="18" customFormat="1" ht="18.75" customHeight="1">
      <c r="A204" s="43">
        <f t="shared" si="17"/>
        <v>0</v>
      </c>
      <c r="B204" s="44">
        <f t="shared" si="15"/>
        <v>0</v>
      </c>
      <c r="C204" s="45">
        <f>IF(($P$9-SUM($C$9:C203))&gt;0,$AA$9,0)</f>
        <v>0</v>
      </c>
      <c r="D204" s="46">
        <f>IF(($P$10-SUM($D$9:D203))&gt;0,$AA$10,0)</f>
        <v>0</v>
      </c>
      <c r="E204" s="47">
        <f>ROUND(((P$9-SUM(C$9:C203))*G$2/100)/12,0)+ROUND(((P$10-SUM(D$9:D203))*(G$2-P$15)/100)/12,0)</f>
        <v>0</v>
      </c>
      <c r="F204" s="48">
        <f t="shared" si="14"/>
        <v>0</v>
      </c>
      <c r="G204" s="603"/>
      <c r="H204" s="604"/>
      <c r="I204" s="49"/>
      <c r="J204" s="49"/>
      <c r="K204" s="49"/>
      <c r="L204" s="49"/>
      <c r="M204" s="50">
        <f t="shared" si="16"/>
        <v>0</v>
      </c>
      <c r="N204" s="56"/>
      <c r="X204" s="16"/>
      <c r="Y204" s="16"/>
      <c r="Z204" s="16"/>
      <c r="AA204" s="17"/>
    </row>
    <row r="205" spans="1:27" s="18" customFormat="1" ht="18.75" customHeight="1">
      <c r="A205" s="43">
        <f t="shared" si="17"/>
        <v>0</v>
      </c>
      <c r="B205" s="44">
        <f t="shared" si="15"/>
        <v>0</v>
      </c>
      <c r="C205" s="45">
        <f>IF(($P$9-SUM($C$9:C204))&gt;0,$AA$9,0)</f>
        <v>0</v>
      </c>
      <c r="D205" s="46">
        <f>IF(($P$10-SUM($D$9:D204))&gt;0,$AA$10,0)</f>
        <v>0</v>
      </c>
      <c r="E205" s="47">
        <f>ROUND(((P$9-SUM(C$9:C204))*G$2/100)/12,0)+ROUND(((P$10-SUM(D$9:D204))*(G$2-P$15)/100)/12,0)</f>
        <v>0</v>
      </c>
      <c r="F205" s="48">
        <f t="shared" si="14"/>
        <v>0</v>
      </c>
      <c r="G205" s="603"/>
      <c r="H205" s="604"/>
      <c r="I205" s="49"/>
      <c r="J205" s="49"/>
      <c r="K205" s="49"/>
      <c r="L205" s="49"/>
      <c r="M205" s="50">
        <f t="shared" si="16"/>
        <v>0</v>
      </c>
      <c r="N205" s="56"/>
      <c r="X205" s="16"/>
      <c r="Y205" s="16"/>
      <c r="Z205" s="16"/>
      <c r="AA205" s="17"/>
    </row>
    <row r="206" spans="1:27" s="18" customFormat="1" ht="18.75" customHeight="1">
      <c r="A206" s="43">
        <f t="shared" si="17"/>
        <v>0</v>
      </c>
      <c r="B206" s="44">
        <f t="shared" si="15"/>
        <v>0</v>
      </c>
      <c r="C206" s="45">
        <f>IF(($P$9-SUM($C$9:C205))&gt;0,$AA$9,0)</f>
        <v>0</v>
      </c>
      <c r="D206" s="46">
        <f>IF(($P$10-SUM($D$9:D205))&gt;0,$AA$10,0)</f>
        <v>0</v>
      </c>
      <c r="E206" s="47">
        <f>ROUND(((P$9-SUM(C$9:C205))*G$2/100)/12,0)+ROUND(((P$10-SUM(D$9:D205))*(G$2-P$15)/100)/12,0)</f>
        <v>0</v>
      </c>
      <c r="F206" s="48">
        <f t="shared" si="14"/>
        <v>0</v>
      </c>
      <c r="G206" s="603"/>
      <c r="H206" s="604"/>
      <c r="I206" s="49"/>
      <c r="J206" s="49"/>
      <c r="K206" s="49"/>
      <c r="L206" s="49"/>
      <c r="M206" s="50">
        <f t="shared" si="16"/>
        <v>0</v>
      </c>
      <c r="N206" s="56"/>
      <c r="X206" s="16"/>
      <c r="Y206" s="16"/>
      <c r="Z206" s="16"/>
      <c r="AA206" s="17"/>
    </row>
    <row r="207" spans="1:27" s="18" customFormat="1" ht="18.75" customHeight="1">
      <c r="A207" s="43">
        <f t="shared" si="17"/>
        <v>0</v>
      </c>
      <c r="B207" s="44">
        <f t="shared" si="15"/>
        <v>0</v>
      </c>
      <c r="C207" s="45">
        <f>IF(($P$9-SUM($C$9:C206))&gt;0,$AA$9,0)</f>
        <v>0</v>
      </c>
      <c r="D207" s="46">
        <f>IF(($P$10-SUM($D$9:D206))&gt;0,$AA$10,0)</f>
        <v>0</v>
      </c>
      <c r="E207" s="47">
        <f>ROUND(((P$9-SUM(C$9:C206))*G$2/100)/12,0)+ROUND(((P$10-SUM(D$9:D206))*(G$2-P$15)/100)/12,0)</f>
        <v>0</v>
      </c>
      <c r="F207" s="48">
        <f t="shared" si="14"/>
        <v>0</v>
      </c>
      <c r="G207" s="603"/>
      <c r="H207" s="604"/>
      <c r="I207" s="49"/>
      <c r="J207" s="49"/>
      <c r="K207" s="49"/>
      <c r="L207" s="49"/>
      <c r="M207" s="50">
        <f t="shared" si="16"/>
        <v>0</v>
      </c>
      <c r="N207" s="56"/>
      <c r="X207" s="16"/>
      <c r="Y207" s="16"/>
      <c r="Z207" s="16"/>
      <c r="AA207" s="17"/>
    </row>
    <row r="208" spans="1:27" s="18" customFormat="1" ht="18.75" customHeight="1">
      <c r="A208" s="43">
        <f t="shared" si="17"/>
        <v>0</v>
      </c>
      <c r="B208" s="44">
        <f t="shared" si="15"/>
        <v>0</v>
      </c>
      <c r="C208" s="45">
        <f>IF(($P$9-SUM($C$9:C207))&gt;0,$AA$9,0)</f>
        <v>0</v>
      </c>
      <c r="D208" s="46">
        <f>IF(($P$10-SUM($D$9:D207))&gt;0,$AA$10,0)</f>
        <v>0</v>
      </c>
      <c r="E208" s="47">
        <f>ROUND(((P$9-SUM(C$9:C207))*G$2/100)/12,0)+ROUND(((P$10-SUM(D$9:D207))*(G$2-P$15)/100)/12,0)</f>
        <v>0</v>
      </c>
      <c r="F208" s="48">
        <f t="shared" si="14"/>
        <v>0</v>
      </c>
      <c r="G208" s="603"/>
      <c r="H208" s="604"/>
      <c r="I208" s="49"/>
      <c r="J208" s="49"/>
      <c r="K208" s="49"/>
      <c r="L208" s="49"/>
      <c r="M208" s="50">
        <f t="shared" si="16"/>
        <v>0</v>
      </c>
      <c r="N208" s="56"/>
      <c r="X208" s="16"/>
      <c r="Y208" s="16"/>
      <c r="Z208" s="16"/>
      <c r="AA208" s="17"/>
    </row>
    <row r="209" spans="1:27" s="18" customFormat="1" ht="18.75" customHeight="1">
      <c r="A209" s="43">
        <f t="shared" si="17"/>
        <v>0</v>
      </c>
      <c r="B209" s="44">
        <f t="shared" si="15"/>
        <v>0</v>
      </c>
      <c r="C209" s="45">
        <f>IF(($P$9-SUM($C$9:C208))&gt;0,$AA$9,0)</f>
        <v>0</v>
      </c>
      <c r="D209" s="46">
        <f>IF(($P$10-SUM($D$9:D208))&gt;0,$AA$10,0)</f>
        <v>0</v>
      </c>
      <c r="E209" s="47">
        <f>ROUND(((P$9-SUM(C$9:C208))*G$2/100)/12,0)+ROUND(((P$10-SUM(D$9:D208))*(G$2-P$15)/100)/12,0)</f>
        <v>0</v>
      </c>
      <c r="F209" s="48">
        <f t="shared" si="14"/>
        <v>0</v>
      </c>
      <c r="G209" s="603"/>
      <c r="H209" s="604"/>
      <c r="I209" s="49"/>
      <c r="J209" s="49"/>
      <c r="K209" s="49"/>
      <c r="L209" s="49"/>
      <c r="M209" s="50">
        <f t="shared" si="16"/>
        <v>0</v>
      </c>
      <c r="N209" s="56"/>
      <c r="X209" s="16"/>
      <c r="Y209" s="16"/>
      <c r="Z209" s="16"/>
      <c r="AA209" s="17"/>
    </row>
    <row r="210" spans="1:27" s="18" customFormat="1" ht="18.75" customHeight="1">
      <c r="A210" s="43">
        <f t="shared" si="17"/>
        <v>0</v>
      </c>
      <c r="B210" s="44">
        <f t="shared" si="15"/>
        <v>0</v>
      </c>
      <c r="C210" s="45">
        <f>IF(($P$9-SUM($C$9:C209))&gt;0,$AA$9,0)</f>
        <v>0</v>
      </c>
      <c r="D210" s="46">
        <f>IF(($P$10-SUM($D$9:D209))&gt;0,$AA$10,0)</f>
        <v>0</v>
      </c>
      <c r="E210" s="47">
        <f>ROUND(((P$9-SUM(C$9:C209))*G$2/100)/12,0)+ROUND(((P$10-SUM(D$9:D209))*(G$2-P$15)/100)/12,0)</f>
        <v>0</v>
      </c>
      <c r="F210" s="48">
        <f t="shared" si="14"/>
        <v>0</v>
      </c>
      <c r="G210" s="58" t="s">
        <v>91</v>
      </c>
      <c r="H210" s="94">
        <f>IF(P$13&gt;1,"未定",SUM(F201:F212))</f>
        <v>0</v>
      </c>
      <c r="I210" s="49"/>
      <c r="J210" s="49"/>
      <c r="K210" s="49"/>
      <c r="L210" s="49"/>
      <c r="M210" s="50">
        <f t="shared" si="16"/>
        <v>0</v>
      </c>
      <c r="N210" s="56"/>
      <c r="X210" s="16"/>
      <c r="Y210" s="16"/>
      <c r="Z210" s="16"/>
      <c r="AA210" s="17"/>
    </row>
    <row r="211" spans="1:27" s="18" customFormat="1" ht="18.75" customHeight="1">
      <c r="A211" s="43">
        <f t="shared" si="17"/>
        <v>0</v>
      </c>
      <c r="B211" s="44">
        <f t="shared" si="15"/>
        <v>0</v>
      </c>
      <c r="C211" s="45">
        <f>IF(($P$9-SUM($C$9:C210))&gt;0,$AA$9,0)</f>
        <v>0</v>
      </c>
      <c r="D211" s="46">
        <f>IF(($P$10-SUM($D$9:D210))&gt;0,$AA$10,0)</f>
        <v>0</v>
      </c>
      <c r="E211" s="47">
        <f>ROUND(((P$9-SUM(C$9:C210))*G$2/100)/12,0)+ROUND(((P$10-SUM(D$9:D210))*(G$2-P$15)/100)/12,0)</f>
        <v>0</v>
      </c>
      <c r="F211" s="48">
        <f t="shared" si="14"/>
        <v>0</v>
      </c>
      <c r="G211" s="60" t="s">
        <v>118</v>
      </c>
      <c r="H211" s="61">
        <f>SUM(B201:B212)</f>
        <v>0</v>
      </c>
      <c r="I211" s="49"/>
      <c r="J211" s="49"/>
      <c r="K211" s="49"/>
      <c r="L211" s="49"/>
      <c r="M211" s="50">
        <f t="shared" si="16"/>
        <v>0</v>
      </c>
      <c r="N211" s="56"/>
      <c r="X211" s="16"/>
      <c r="Y211" s="16"/>
      <c r="Z211" s="16"/>
      <c r="AA211" s="17"/>
    </row>
    <row r="212" spans="1:27" s="18" customFormat="1" ht="18.75" customHeight="1">
      <c r="A212" s="64">
        <f t="shared" si="17"/>
        <v>0</v>
      </c>
      <c r="B212" s="65">
        <f t="shared" si="15"/>
        <v>0</v>
      </c>
      <c r="C212" s="66">
        <f>IF(($P$9-SUM($C$9:C211))&gt;0,$AA$9,0)</f>
        <v>0</v>
      </c>
      <c r="D212" s="67">
        <f>IF(($P$10-SUM($D$9:D211))&gt;0,$AA$10,0)</f>
        <v>0</v>
      </c>
      <c r="E212" s="68">
        <f>ROUND(((P$9-SUM(C$9:C211))*G$2/100)/12,0)+ROUND(((P$10-SUM(D$9:D211))*(G$2-P$15)/100)/12,0)</f>
        <v>0</v>
      </c>
      <c r="F212" s="69">
        <f t="shared" si="14"/>
        <v>0</v>
      </c>
      <c r="G212" s="70" t="s">
        <v>125</v>
      </c>
      <c r="H212" s="71">
        <f>IF(P$13&gt;1,"未定",SUM(E201:E212))</f>
        <v>0</v>
      </c>
      <c r="I212" s="72"/>
      <c r="J212" s="72"/>
      <c r="K212" s="72"/>
      <c r="L212" s="72"/>
      <c r="M212" s="73">
        <f t="shared" si="16"/>
        <v>0</v>
      </c>
      <c r="N212" s="56"/>
      <c r="X212" s="16"/>
      <c r="Y212" s="16"/>
      <c r="Z212" s="16"/>
      <c r="AA212" s="17"/>
    </row>
    <row r="213" spans="1:27" s="18" customFormat="1" ht="18.75" customHeight="1">
      <c r="A213" s="31">
        <f t="shared" si="17"/>
        <v>0</v>
      </c>
      <c r="B213" s="32">
        <f t="shared" si="15"/>
        <v>0</v>
      </c>
      <c r="C213" s="33">
        <f>IF(($P$9-SUM($C$9:C212))&gt;0,$AA$9,0)</f>
        <v>0</v>
      </c>
      <c r="D213" s="34">
        <f>IF(($P$10-SUM($D$9:D212))&gt;0,$AA$10,0)</f>
        <v>0</v>
      </c>
      <c r="E213" s="79">
        <f>ROUND(((P$9-SUM(C$9:C212))*G$2/100)/12,0)+ROUND(((P$10-SUM(D$9:D212))*(G$2-P$15)/100)/12,0)</f>
        <v>0</v>
      </c>
      <c r="F213" s="36">
        <f t="shared" si="14"/>
        <v>0</v>
      </c>
      <c r="G213" s="601" t="s">
        <v>150</v>
      </c>
      <c r="H213" s="602"/>
      <c r="I213" s="37"/>
      <c r="J213" s="37"/>
      <c r="K213" s="37"/>
      <c r="L213" s="37"/>
      <c r="M213" s="39">
        <f t="shared" si="16"/>
        <v>0</v>
      </c>
      <c r="N213" s="56"/>
      <c r="X213" s="16"/>
      <c r="Y213" s="16"/>
      <c r="Z213" s="16"/>
      <c r="AA213" s="17"/>
    </row>
    <row r="214" spans="1:27" s="18" customFormat="1" ht="18.75" customHeight="1">
      <c r="A214" s="43">
        <f t="shared" si="17"/>
        <v>0</v>
      </c>
      <c r="B214" s="44">
        <f t="shared" si="15"/>
        <v>0</v>
      </c>
      <c r="C214" s="45">
        <f>IF(($P$9-SUM($C$9:C213))&gt;0,$AA$9,0)</f>
        <v>0</v>
      </c>
      <c r="D214" s="46">
        <f>IF(($P$10-SUM($D$9:D213))&gt;0,$AA$10,0)</f>
        <v>0</v>
      </c>
      <c r="E214" s="47">
        <f>ROUND(((P$9-SUM(C$9:C213))*G$2/100)/12,0)+ROUND(((P$10-SUM(D$9:D213))*(G$2-P$15)/100)/12,0)</f>
        <v>0</v>
      </c>
      <c r="F214" s="48">
        <f t="shared" si="14"/>
        <v>0</v>
      </c>
      <c r="G214" s="603"/>
      <c r="H214" s="604"/>
      <c r="I214" s="49"/>
      <c r="J214" s="49"/>
      <c r="K214" s="49"/>
      <c r="L214" s="49"/>
      <c r="M214" s="50">
        <f t="shared" si="16"/>
        <v>0</v>
      </c>
      <c r="N214" s="56"/>
      <c r="X214" s="16"/>
      <c r="Y214" s="16"/>
      <c r="Z214" s="16"/>
      <c r="AA214" s="17"/>
    </row>
    <row r="215" spans="1:27" s="18" customFormat="1" ht="18.75" customHeight="1">
      <c r="A215" s="43">
        <f t="shared" si="17"/>
        <v>0</v>
      </c>
      <c r="B215" s="44">
        <f t="shared" si="15"/>
        <v>0</v>
      </c>
      <c r="C215" s="45">
        <f>IF(($P$9-SUM($C$9:C214))&gt;0,$AA$9,0)</f>
        <v>0</v>
      </c>
      <c r="D215" s="46">
        <f>IF(($P$10-SUM($D$9:D214))&gt;0,$AA$10,0)</f>
        <v>0</v>
      </c>
      <c r="E215" s="47">
        <f>ROUND(((P$9-SUM(C$9:C214))*G$2/100)/12,0)+ROUND(((P$10-SUM(D$9:D214))*(G$2-P$15)/100)/12,0)</f>
        <v>0</v>
      </c>
      <c r="F215" s="48">
        <f t="shared" si="14"/>
        <v>0</v>
      </c>
      <c r="G215" s="603"/>
      <c r="H215" s="604"/>
      <c r="I215" s="49"/>
      <c r="J215" s="49"/>
      <c r="K215" s="49"/>
      <c r="L215" s="49"/>
      <c r="M215" s="50">
        <f t="shared" si="16"/>
        <v>0</v>
      </c>
      <c r="N215" s="56"/>
      <c r="X215" s="16"/>
      <c r="Y215" s="16"/>
      <c r="Z215" s="16"/>
      <c r="AA215" s="17"/>
    </row>
    <row r="216" spans="1:27" s="18" customFormat="1" ht="18.75" customHeight="1">
      <c r="A216" s="43">
        <f t="shared" si="17"/>
        <v>0</v>
      </c>
      <c r="B216" s="44">
        <f t="shared" si="15"/>
        <v>0</v>
      </c>
      <c r="C216" s="45">
        <f>IF(($P$9-SUM($C$9:C215))&gt;0,$AA$9,0)</f>
        <v>0</v>
      </c>
      <c r="D216" s="46">
        <f>IF(($P$10-SUM($D$9:D215))&gt;0,$AA$10,0)</f>
        <v>0</v>
      </c>
      <c r="E216" s="47">
        <f>ROUND(((P$9-SUM(C$9:C215))*G$2/100)/12,0)+ROUND(((P$10-SUM(D$9:D215))*(G$2-P$15)/100)/12,0)</f>
        <v>0</v>
      </c>
      <c r="F216" s="48">
        <f t="shared" si="14"/>
        <v>0</v>
      </c>
      <c r="G216" s="603"/>
      <c r="H216" s="604"/>
      <c r="I216" s="49"/>
      <c r="J216" s="49"/>
      <c r="K216" s="49"/>
      <c r="L216" s="49"/>
      <c r="M216" s="50">
        <f t="shared" si="16"/>
        <v>0</v>
      </c>
      <c r="N216" s="56"/>
      <c r="X216" s="16"/>
      <c r="Y216" s="16"/>
      <c r="Z216" s="16"/>
      <c r="AA216" s="17"/>
    </row>
    <row r="217" spans="1:27" s="18" customFormat="1" ht="18.75" customHeight="1">
      <c r="A217" s="43">
        <f t="shared" si="17"/>
        <v>0</v>
      </c>
      <c r="B217" s="44">
        <f t="shared" si="15"/>
        <v>0</v>
      </c>
      <c r="C217" s="45">
        <f>IF(($P$9-SUM($C$9:C216))&gt;0,$AA$9,0)</f>
        <v>0</v>
      </c>
      <c r="D217" s="46">
        <f>IF(($P$10-SUM($D$9:D216))&gt;0,$AA$10,0)</f>
        <v>0</v>
      </c>
      <c r="E217" s="47">
        <f>ROUND(((P$9-SUM(C$9:C216))*G$2/100)/12,0)+ROUND(((P$10-SUM(D$9:D216))*(G$2-P$15)/100)/12,0)</f>
        <v>0</v>
      </c>
      <c r="F217" s="48">
        <f t="shared" si="14"/>
        <v>0</v>
      </c>
      <c r="G217" s="603"/>
      <c r="H217" s="604"/>
      <c r="I217" s="49"/>
      <c r="J217" s="49"/>
      <c r="K217" s="49"/>
      <c r="L217" s="49"/>
      <c r="M217" s="50">
        <f t="shared" si="16"/>
        <v>0</v>
      </c>
      <c r="N217" s="56"/>
      <c r="X217" s="16"/>
      <c r="Y217" s="16"/>
      <c r="Z217" s="16"/>
      <c r="AA217" s="17"/>
    </row>
    <row r="218" spans="1:27" s="18" customFormat="1" ht="18.75" customHeight="1">
      <c r="A218" s="43">
        <f t="shared" si="17"/>
        <v>0</v>
      </c>
      <c r="B218" s="44">
        <f t="shared" si="15"/>
        <v>0</v>
      </c>
      <c r="C218" s="45">
        <f>IF(($P$9-SUM($C$9:C217))&gt;0,$AA$9,0)</f>
        <v>0</v>
      </c>
      <c r="D218" s="46">
        <f>IF(($P$10-SUM($D$9:D217))&gt;0,$AA$10,0)</f>
        <v>0</v>
      </c>
      <c r="E218" s="47">
        <f>ROUND(((P$9-SUM(C$9:C217))*G$2/100)/12,0)+ROUND(((P$10-SUM(D$9:D217))*(G$2-P$15)/100)/12,0)</f>
        <v>0</v>
      </c>
      <c r="F218" s="48">
        <f t="shared" si="14"/>
        <v>0</v>
      </c>
      <c r="G218" s="603"/>
      <c r="H218" s="604"/>
      <c r="I218" s="49"/>
      <c r="J218" s="49"/>
      <c r="K218" s="49"/>
      <c r="L218" s="49"/>
      <c r="M218" s="50">
        <f t="shared" si="16"/>
        <v>0</v>
      </c>
      <c r="N218" s="56"/>
      <c r="X218" s="16"/>
      <c r="Y218" s="16"/>
      <c r="Z218" s="16"/>
      <c r="AA218" s="17"/>
    </row>
    <row r="219" spans="1:27" s="18" customFormat="1" ht="18.75" customHeight="1">
      <c r="A219" s="43">
        <f t="shared" si="17"/>
        <v>0</v>
      </c>
      <c r="B219" s="44">
        <f t="shared" si="15"/>
        <v>0</v>
      </c>
      <c r="C219" s="45">
        <f>IF(($P$9-SUM($C$9:C218))&gt;0,$AA$9,0)</f>
        <v>0</v>
      </c>
      <c r="D219" s="46">
        <f>IF(($P$10-SUM($D$9:D218))&gt;0,$AA$10,0)</f>
        <v>0</v>
      </c>
      <c r="E219" s="47">
        <f>ROUND(((P$9-SUM(C$9:C218))*G$2/100)/12,0)+ROUND(((P$10-SUM(D$9:D218))*(G$2-P$15)/100)/12,0)</f>
        <v>0</v>
      </c>
      <c r="F219" s="48">
        <f t="shared" si="14"/>
        <v>0</v>
      </c>
      <c r="G219" s="603"/>
      <c r="H219" s="604"/>
      <c r="I219" s="49"/>
      <c r="J219" s="49"/>
      <c r="K219" s="49"/>
      <c r="L219" s="49"/>
      <c r="M219" s="50">
        <f t="shared" si="16"/>
        <v>0</v>
      </c>
      <c r="N219" s="56"/>
      <c r="X219" s="16"/>
      <c r="Y219" s="16"/>
      <c r="Z219" s="16"/>
      <c r="AA219" s="17"/>
    </row>
    <row r="220" spans="1:27" s="18" customFormat="1" ht="18.75" customHeight="1">
      <c r="A220" s="43">
        <f t="shared" si="17"/>
        <v>0</v>
      </c>
      <c r="B220" s="44">
        <f t="shared" si="15"/>
        <v>0</v>
      </c>
      <c r="C220" s="45">
        <f>IF(($P$9-SUM($C$9:C219))&gt;0,$AA$9,0)</f>
        <v>0</v>
      </c>
      <c r="D220" s="46">
        <f>IF(($P$10-SUM($D$9:D219))&gt;0,$AA$10,0)</f>
        <v>0</v>
      </c>
      <c r="E220" s="47">
        <f>ROUND(((P$9-SUM(C$9:C219))*G$2/100)/12,0)+ROUND(((P$10-SUM(D$9:D219))*(G$2-P$15)/100)/12,0)</f>
        <v>0</v>
      </c>
      <c r="F220" s="48">
        <f t="shared" si="14"/>
        <v>0</v>
      </c>
      <c r="G220" s="603"/>
      <c r="H220" s="604"/>
      <c r="I220" s="49"/>
      <c r="J220" s="49"/>
      <c r="K220" s="49"/>
      <c r="L220" s="49"/>
      <c r="M220" s="50">
        <f t="shared" si="16"/>
        <v>0</v>
      </c>
      <c r="N220" s="56"/>
      <c r="X220" s="16"/>
      <c r="Y220" s="16"/>
      <c r="Z220" s="16"/>
      <c r="AA220" s="17"/>
    </row>
    <row r="221" spans="1:27" s="18" customFormat="1" ht="18.75" customHeight="1">
      <c r="A221" s="43">
        <f t="shared" si="17"/>
        <v>0</v>
      </c>
      <c r="B221" s="44">
        <f t="shared" si="15"/>
        <v>0</v>
      </c>
      <c r="C221" s="45">
        <f>IF(($P$9-SUM($C$9:C220))&gt;0,$AA$9,0)</f>
        <v>0</v>
      </c>
      <c r="D221" s="46">
        <f>IF(($P$10-SUM($D$9:D220))&gt;0,$AA$10,0)</f>
        <v>0</v>
      </c>
      <c r="E221" s="47">
        <f>ROUND(((P$9-SUM(C$9:C220))*G$2/100)/12,0)+ROUND(((P$10-SUM(D$9:D220))*(G$2-P$15)/100)/12,0)</f>
        <v>0</v>
      </c>
      <c r="F221" s="48">
        <f t="shared" si="14"/>
        <v>0</v>
      </c>
      <c r="G221" s="603"/>
      <c r="H221" s="604"/>
      <c r="I221" s="49"/>
      <c r="J221" s="49"/>
      <c r="K221" s="49"/>
      <c r="L221" s="49"/>
      <c r="M221" s="50">
        <f t="shared" si="16"/>
        <v>0</v>
      </c>
      <c r="N221" s="56"/>
      <c r="X221" s="16"/>
      <c r="Y221" s="16"/>
      <c r="Z221" s="16"/>
      <c r="AA221" s="17"/>
    </row>
    <row r="222" spans="1:27" s="18" customFormat="1" ht="18.75" customHeight="1">
      <c r="A222" s="43">
        <f t="shared" si="17"/>
        <v>0</v>
      </c>
      <c r="B222" s="44">
        <f t="shared" si="15"/>
        <v>0</v>
      </c>
      <c r="C222" s="45">
        <f>IF(($P$9-SUM($C$9:C221))&gt;0,$AA$9,0)</f>
        <v>0</v>
      </c>
      <c r="D222" s="46">
        <f>IF(($P$10-SUM($D$9:D221))&gt;0,$AA$10,0)</f>
        <v>0</v>
      </c>
      <c r="E222" s="47">
        <f>ROUND(((P$9-SUM(C$9:C221))*G$2/100)/12,0)+ROUND(((P$10-SUM(D$9:D221))*(G$2-P$15)/100)/12,0)</f>
        <v>0</v>
      </c>
      <c r="F222" s="48">
        <f t="shared" si="14"/>
        <v>0</v>
      </c>
      <c r="G222" s="58" t="s">
        <v>91</v>
      </c>
      <c r="H222" s="94">
        <f>IF(P$13&gt;1,"未定",SUM(F213:F224))</f>
        <v>0</v>
      </c>
      <c r="I222" s="49"/>
      <c r="J222" s="49"/>
      <c r="K222" s="49"/>
      <c r="L222" s="49"/>
      <c r="M222" s="50">
        <f t="shared" si="16"/>
        <v>0</v>
      </c>
      <c r="N222" s="56"/>
      <c r="X222" s="16"/>
      <c r="Y222" s="16"/>
      <c r="Z222" s="16"/>
      <c r="AA222" s="17"/>
    </row>
    <row r="223" spans="1:27" s="18" customFormat="1" ht="18.75" customHeight="1">
      <c r="A223" s="43">
        <f t="shared" si="17"/>
        <v>0</v>
      </c>
      <c r="B223" s="44">
        <f t="shared" si="15"/>
        <v>0</v>
      </c>
      <c r="C223" s="45">
        <f>IF(($P$9-SUM($C$9:C222))&gt;0,$AA$9,0)</f>
        <v>0</v>
      </c>
      <c r="D223" s="46">
        <f>IF(($P$10-SUM($D$9:D222))&gt;0,$AA$10,0)</f>
        <v>0</v>
      </c>
      <c r="E223" s="47">
        <f>ROUND(((P$9-SUM(C$9:C222))*G$2/100)/12,0)+ROUND(((P$10-SUM(D$9:D222))*(G$2-P$15)/100)/12,0)</f>
        <v>0</v>
      </c>
      <c r="F223" s="48">
        <f t="shared" si="14"/>
        <v>0</v>
      </c>
      <c r="G223" s="60" t="s">
        <v>118</v>
      </c>
      <c r="H223" s="61">
        <f>SUM(B213:B224)</f>
        <v>0</v>
      </c>
      <c r="I223" s="49"/>
      <c r="J223" s="49"/>
      <c r="K223" s="49"/>
      <c r="L223" s="49"/>
      <c r="M223" s="50">
        <f t="shared" si="16"/>
        <v>0</v>
      </c>
      <c r="N223" s="56"/>
      <c r="X223" s="16"/>
      <c r="Y223" s="16"/>
      <c r="Z223" s="16"/>
      <c r="AA223" s="17"/>
    </row>
    <row r="224" spans="1:27" s="18" customFormat="1" ht="18.75" customHeight="1">
      <c r="A224" s="64">
        <f t="shared" si="17"/>
        <v>0</v>
      </c>
      <c r="B224" s="65">
        <f t="shared" si="15"/>
        <v>0</v>
      </c>
      <c r="C224" s="66">
        <f>IF(($P$9-SUM($C$9:C223))&gt;0,$AA$9,0)</f>
        <v>0</v>
      </c>
      <c r="D224" s="67">
        <f>IF(($P$10-SUM($D$9:D223))&gt;0,$AA$10,0)</f>
        <v>0</v>
      </c>
      <c r="E224" s="68">
        <f>ROUND(((P$9-SUM(C$9:C223))*G$2/100)/12,0)+ROUND(((P$10-SUM(D$9:D223))*(G$2-P$15)/100)/12,0)</f>
        <v>0</v>
      </c>
      <c r="F224" s="69">
        <f t="shared" si="14"/>
        <v>0</v>
      </c>
      <c r="G224" s="70" t="s">
        <v>125</v>
      </c>
      <c r="H224" s="71">
        <f>IF(P$13&gt;1,"未定",SUM(E213:E224))</f>
        <v>0</v>
      </c>
      <c r="I224" s="72"/>
      <c r="J224" s="72"/>
      <c r="K224" s="72"/>
      <c r="L224" s="72"/>
      <c r="M224" s="73">
        <f t="shared" si="16"/>
        <v>0</v>
      </c>
      <c r="N224" s="56"/>
      <c r="X224" s="16"/>
      <c r="Y224" s="16"/>
      <c r="Z224" s="16"/>
      <c r="AA224" s="17"/>
    </row>
    <row r="225" spans="1:27" s="18" customFormat="1" ht="18.75" customHeight="1">
      <c r="A225" s="31">
        <f t="shared" si="17"/>
        <v>0</v>
      </c>
      <c r="B225" s="32">
        <f t="shared" si="15"/>
        <v>0</v>
      </c>
      <c r="C225" s="33">
        <f>IF(($P$9-SUM($C$9:C224))&gt;0,$AA$9,0)</f>
        <v>0</v>
      </c>
      <c r="D225" s="34">
        <f>IF(($P$10-SUM($D$9:D224))&gt;0,$AA$10,0)</f>
        <v>0</v>
      </c>
      <c r="E225" s="79">
        <f>ROUND(((P$9-SUM(C$9:C224))*G$2/100)/12,0)+ROUND(((P$10-SUM(D$9:D224))*(G$2-P$15)/100)/12,0)</f>
        <v>0</v>
      </c>
      <c r="F225" s="36">
        <f t="shared" si="14"/>
        <v>0</v>
      </c>
      <c r="G225" s="601" t="s">
        <v>151</v>
      </c>
      <c r="H225" s="602"/>
      <c r="I225" s="37"/>
      <c r="J225" s="37"/>
      <c r="K225" s="37"/>
      <c r="L225" s="37"/>
      <c r="M225" s="39">
        <f t="shared" si="16"/>
        <v>0</v>
      </c>
      <c r="N225" s="56"/>
      <c r="X225" s="16"/>
      <c r="Y225" s="16"/>
      <c r="Z225" s="16"/>
      <c r="AA225" s="17"/>
    </row>
    <row r="226" spans="1:27" s="18" customFormat="1" ht="18.75" customHeight="1">
      <c r="A226" s="43">
        <f t="shared" si="17"/>
        <v>0</v>
      </c>
      <c r="B226" s="44">
        <f t="shared" si="15"/>
        <v>0</v>
      </c>
      <c r="C226" s="45">
        <f>IF(($P$9-SUM($C$9:C225))&gt;0,$AA$9,0)</f>
        <v>0</v>
      </c>
      <c r="D226" s="46">
        <f>IF(($P$10-SUM($D$9:D225))&gt;0,$AA$10,0)</f>
        <v>0</v>
      </c>
      <c r="E226" s="47">
        <f>ROUND(((P$9-SUM(C$9:C225))*G$2/100)/12,0)+ROUND(((P$10-SUM(D$9:D225))*(G$2-P$15)/100)/12,0)</f>
        <v>0</v>
      </c>
      <c r="F226" s="48">
        <f t="shared" si="14"/>
        <v>0</v>
      </c>
      <c r="G226" s="603"/>
      <c r="H226" s="604"/>
      <c r="I226" s="49"/>
      <c r="J226" s="49"/>
      <c r="K226" s="49"/>
      <c r="L226" s="49"/>
      <c r="M226" s="50">
        <f t="shared" si="16"/>
        <v>0</v>
      </c>
      <c r="N226" s="56"/>
      <c r="X226" s="16"/>
      <c r="Y226" s="16"/>
      <c r="Z226" s="16"/>
      <c r="AA226" s="17"/>
    </row>
    <row r="227" spans="1:27" s="18" customFormat="1" ht="18.75" customHeight="1">
      <c r="A227" s="43">
        <f t="shared" si="17"/>
        <v>0</v>
      </c>
      <c r="B227" s="44">
        <f t="shared" si="15"/>
        <v>0</v>
      </c>
      <c r="C227" s="45">
        <f>IF(($P$9-SUM($C$9:C226))&gt;0,$AA$9,0)</f>
        <v>0</v>
      </c>
      <c r="D227" s="46">
        <f>IF(($P$10-SUM($D$9:D226))&gt;0,$AA$10,0)</f>
        <v>0</v>
      </c>
      <c r="E227" s="47">
        <f>ROUND(((P$9-SUM(C$9:C226))*G$2/100)/12,0)+ROUND(((P$10-SUM(D$9:D226))*(G$2-P$15)/100)/12,0)</f>
        <v>0</v>
      </c>
      <c r="F227" s="48">
        <f t="shared" si="14"/>
        <v>0</v>
      </c>
      <c r="G227" s="603"/>
      <c r="H227" s="604"/>
      <c r="I227" s="49"/>
      <c r="J227" s="49"/>
      <c r="K227" s="49"/>
      <c r="L227" s="49"/>
      <c r="M227" s="50">
        <f t="shared" si="16"/>
        <v>0</v>
      </c>
      <c r="N227" s="56"/>
      <c r="X227" s="16"/>
      <c r="Y227" s="16"/>
      <c r="Z227" s="16"/>
      <c r="AA227" s="17"/>
    </row>
    <row r="228" spans="1:27" s="18" customFormat="1" ht="18.75" customHeight="1">
      <c r="A228" s="43">
        <f t="shared" si="17"/>
        <v>0</v>
      </c>
      <c r="B228" s="44">
        <f t="shared" si="15"/>
        <v>0</v>
      </c>
      <c r="C228" s="45">
        <f>IF(($P$9-SUM($C$9:C227))&gt;0,$AA$9,0)</f>
        <v>0</v>
      </c>
      <c r="D228" s="46">
        <f>IF(($P$10-SUM($D$9:D227))&gt;0,$AA$10,0)</f>
        <v>0</v>
      </c>
      <c r="E228" s="47">
        <f>ROUND(((P$9-SUM(C$9:C227))*G$2/100)/12,0)+ROUND(((P$10-SUM(D$9:D227))*(G$2-P$15)/100)/12,0)</f>
        <v>0</v>
      </c>
      <c r="F228" s="48">
        <f t="shared" si="14"/>
        <v>0</v>
      </c>
      <c r="G228" s="603"/>
      <c r="H228" s="604"/>
      <c r="I228" s="49"/>
      <c r="J228" s="49"/>
      <c r="K228" s="49"/>
      <c r="L228" s="49"/>
      <c r="M228" s="50">
        <f t="shared" si="16"/>
        <v>0</v>
      </c>
      <c r="N228" s="56"/>
      <c r="X228" s="16"/>
      <c r="Y228" s="16"/>
      <c r="Z228" s="16"/>
      <c r="AA228" s="17"/>
    </row>
    <row r="229" spans="1:27" s="18" customFormat="1" ht="18.75" customHeight="1">
      <c r="A229" s="43">
        <f t="shared" si="17"/>
        <v>0</v>
      </c>
      <c r="B229" s="44">
        <f t="shared" si="15"/>
        <v>0</v>
      </c>
      <c r="C229" s="45">
        <f>IF(($P$9-SUM($C$9:C228))&gt;0,$AA$9,0)</f>
        <v>0</v>
      </c>
      <c r="D229" s="46">
        <f>IF(($P$10-SUM($D$9:D228))&gt;0,$AA$10,0)</f>
        <v>0</v>
      </c>
      <c r="E229" s="47">
        <f>ROUND(((P$9-SUM(C$9:C228))*G$2/100)/12,0)+ROUND(((P$10-SUM(D$9:D228))*(G$2-P$15)/100)/12,0)</f>
        <v>0</v>
      </c>
      <c r="F229" s="48">
        <f t="shared" si="14"/>
        <v>0</v>
      </c>
      <c r="G229" s="603"/>
      <c r="H229" s="604"/>
      <c r="I229" s="49"/>
      <c r="J229" s="49"/>
      <c r="K229" s="49"/>
      <c r="L229" s="49"/>
      <c r="M229" s="50">
        <f t="shared" si="16"/>
        <v>0</v>
      </c>
      <c r="N229" s="56"/>
      <c r="X229" s="16"/>
      <c r="Y229" s="16"/>
      <c r="Z229" s="16"/>
      <c r="AA229" s="17"/>
    </row>
    <row r="230" spans="1:27" s="18" customFormat="1" ht="18.75" customHeight="1">
      <c r="A230" s="43">
        <f t="shared" si="17"/>
        <v>0</v>
      </c>
      <c r="B230" s="44">
        <f t="shared" si="15"/>
        <v>0</v>
      </c>
      <c r="C230" s="45">
        <f>IF(($P$9-SUM($C$9:C229))&gt;0,$AA$9,0)</f>
        <v>0</v>
      </c>
      <c r="D230" s="46">
        <f>IF(($P$10-SUM($D$9:D229))&gt;0,$AA$10,0)</f>
        <v>0</v>
      </c>
      <c r="E230" s="47">
        <f>ROUND(((P$9-SUM(C$9:C229))*G$2/100)/12,0)+ROUND(((P$10-SUM(D$9:D229))*(G$2-P$15)/100)/12,0)</f>
        <v>0</v>
      </c>
      <c r="F230" s="48">
        <f t="shared" si="14"/>
        <v>0</v>
      </c>
      <c r="G230" s="603"/>
      <c r="H230" s="604"/>
      <c r="I230" s="49"/>
      <c r="J230" s="49"/>
      <c r="K230" s="49"/>
      <c r="L230" s="49"/>
      <c r="M230" s="50">
        <f t="shared" si="16"/>
        <v>0</v>
      </c>
      <c r="N230" s="56"/>
      <c r="X230" s="16"/>
      <c r="Y230" s="16"/>
      <c r="Z230" s="16"/>
      <c r="AA230" s="17"/>
    </row>
    <row r="231" spans="1:27" s="18" customFormat="1" ht="18.75" customHeight="1">
      <c r="A231" s="43">
        <f t="shared" si="17"/>
        <v>0</v>
      </c>
      <c r="B231" s="44">
        <f t="shared" si="15"/>
        <v>0</v>
      </c>
      <c r="C231" s="45">
        <f>IF(($P$9-SUM($C$9:C230))&gt;0,$AA$9,0)</f>
        <v>0</v>
      </c>
      <c r="D231" s="46">
        <f>IF(($P$10-SUM($D$9:D230))&gt;0,$AA$10,0)</f>
        <v>0</v>
      </c>
      <c r="E231" s="47">
        <f>ROUND(((P$9-SUM(C$9:C230))*G$2/100)/12,0)+ROUND(((P$10-SUM(D$9:D230))*(G$2-P$15)/100)/12,0)</f>
        <v>0</v>
      </c>
      <c r="F231" s="48">
        <f t="shared" si="14"/>
        <v>0</v>
      </c>
      <c r="G231" s="603"/>
      <c r="H231" s="604"/>
      <c r="I231" s="49"/>
      <c r="J231" s="49"/>
      <c r="K231" s="49"/>
      <c r="L231" s="49"/>
      <c r="M231" s="50">
        <f t="shared" si="16"/>
        <v>0</v>
      </c>
      <c r="N231" s="56"/>
      <c r="X231" s="16"/>
      <c r="Y231" s="16"/>
      <c r="Z231" s="16"/>
      <c r="AA231" s="17"/>
    </row>
    <row r="232" spans="1:27" s="18" customFormat="1" ht="18.75" customHeight="1">
      <c r="A232" s="43">
        <f t="shared" si="17"/>
        <v>0</v>
      </c>
      <c r="B232" s="44">
        <f t="shared" si="15"/>
        <v>0</v>
      </c>
      <c r="C232" s="45">
        <f>IF(($P$9-SUM($C$9:C231))&gt;0,$AA$9,0)</f>
        <v>0</v>
      </c>
      <c r="D232" s="46">
        <f>IF(($P$10-SUM($D$9:D231))&gt;0,$AA$10,0)</f>
        <v>0</v>
      </c>
      <c r="E232" s="47">
        <f>ROUND(((P$9-SUM(C$9:C231))*G$2/100)/12,0)+ROUND(((P$10-SUM(D$9:D231))*(G$2-P$15)/100)/12,0)</f>
        <v>0</v>
      </c>
      <c r="F232" s="48">
        <f t="shared" si="14"/>
        <v>0</v>
      </c>
      <c r="G232" s="603"/>
      <c r="H232" s="604"/>
      <c r="I232" s="49"/>
      <c r="J232" s="49"/>
      <c r="K232" s="49"/>
      <c r="L232" s="49"/>
      <c r="M232" s="50">
        <f t="shared" si="16"/>
        <v>0</v>
      </c>
      <c r="N232" s="56"/>
      <c r="X232" s="16"/>
      <c r="Y232" s="16"/>
      <c r="Z232" s="16"/>
      <c r="AA232" s="17"/>
    </row>
    <row r="233" spans="1:27" s="18" customFormat="1" ht="18.75" customHeight="1">
      <c r="A233" s="43">
        <f t="shared" si="17"/>
        <v>0</v>
      </c>
      <c r="B233" s="44">
        <f t="shared" si="15"/>
        <v>0</v>
      </c>
      <c r="C233" s="45">
        <f>IF(($P$9-SUM($C$9:C232))&gt;0,$AA$9,0)</f>
        <v>0</v>
      </c>
      <c r="D233" s="46">
        <f>IF(($P$10-SUM($D$9:D232))&gt;0,$AA$10,0)</f>
        <v>0</v>
      </c>
      <c r="E233" s="47">
        <f>ROUND(((P$9-SUM(C$9:C232))*G$2/100)/12,0)+ROUND(((P$10-SUM(D$9:D232))*(G$2-P$15)/100)/12,0)</f>
        <v>0</v>
      </c>
      <c r="F233" s="48">
        <f t="shared" si="14"/>
        <v>0</v>
      </c>
      <c r="G233" s="603"/>
      <c r="H233" s="604"/>
      <c r="I233" s="49"/>
      <c r="J233" s="49"/>
      <c r="K233" s="49"/>
      <c r="L233" s="49"/>
      <c r="M233" s="50">
        <f t="shared" si="16"/>
        <v>0</v>
      </c>
      <c r="N233" s="56"/>
      <c r="X233" s="16"/>
      <c r="Y233" s="16"/>
      <c r="Z233" s="16"/>
      <c r="AA233" s="17"/>
    </row>
    <row r="234" spans="1:27" s="18" customFormat="1" ht="18.75" customHeight="1">
      <c r="A234" s="43">
        <f t="shared" si="17"/>
        <v>0</v>
      </c>
      <c r="B234" s="44">
        <f t="shared" si="15"/>
        <v>0</v>
      </c>
      <c r="C234" s="45">
        <f>IF(($P$9-SUM($C$9:C233))&gt;0,$AA$9,0)</f>
        <v>0</v>
      </c>
      <c r="D234" s="46">
        <f>IF(($P$10-SUM($D$9:D233))&gt;0,$AA$10,0)</f>
        <v>0</v>
      </c>
      <c r="E234" s="47">
        <f>ROUND(((P$9-SUM(C$9:C233))*G$2/100)/12,0)+ROUND(((P$10-SUM(D$9:D233))*(G$2-P$15)/100)/12,0)</f>
        <v>0</v>
      </c>
      <c r="F234" s="48">
        <f t="shared" si="14"/>
        <v>0</v>
      </c>
      <c r="G234" s="58" t="s">
        <v>91</v>
      </c>
      <c r="H234" s="94">
        <f>IF(P$13&gt;1,"未定",SUM(F225:F236))</f>
        <v>0</v>
      </c>
      <c r="I234" s="49"/>
      <c r="J234" s="49"/>
      <c r="K234" s="49"/>
      <c r="L234" s="49"/>
      <c r="M234" s="50">
        <f t="shared" si="16"/>
        <v>0</v>
      </c>
      <c r="N234" s="56"/>
      <c r="X234" s="16"/>
      <c r="Y234" s="16"/>
      <c r="Z234" s="16"/>
      <c r="AA234" s="17"/>
    </row>
    <row r="235" spans="1:27" s="18" customFormat="1" ht="18.75" customHeight="1">
      <c r="A235" s="43">
        <f t="shared" si="17"/>
        <v>0</v>
      </c>
      <c r="B235" s="44">
        <f t="shared" si="15"/>
        <v>0</v>
      </c>
      <c r="C235" s="45">
        <f>IF(($P$9-SUM($C$9:C234))&gt;0,$AA$9,0)</f>
        <v>0</v>
      </c>
      <c r="D235" s="46">
        <f>IF(($P$10-SUM($D$9:D234))&gt;0,$AA$10,0)</f>
        <v>0</v>
      </c>
      <c r="E235" s="47">
        <f>ROUND(((P$9-SUM(C$9:C234))*G$2/100)/12,0)+ROUND(((P$10-SUM(D$9:D234))*(G$2-P$15)/100)/12,0)</f>
        <v>0</v>
      </c>
      <c r="F235" s="48">
        <f t="shared" si="14"/>
        <v>0</v>
      </c>
      <c r="G235" s="60" t="s">
        <v>118</v>
      </c>
      <c r="H235" s="61">
        <f>SUM(B225:B236)</f>
        <v>0</v>
      </c>
      <c r="I235" s="49"/>
      <c r="J235" s="49"/>
      <c r="K235" s="49"/>
      <c r="L235" s="49"/>
      <c r="M235" s="50">
        <f t="shared" si="16"/>
        <v>0</v>
      </c>
      <c r="N235" s="56"/>
      <c r="X235" s="16"/>
      <c r="Y235" s="16"/>
      <c r="Z235" s="16"/>
      <c r="AA235" s="17"/>
    </row>
    <row r="236" spans="1:27" s="18" customFormat="1" ht="18.75" customHeight="1">
      <c r="A236" s="64">
        <f t="shared" si="17"/>
        <v>0</v>
      </c>
      <c r="B236" s="65">
        <f t="shared" si="15"/>
        <v>0</v>
      </c>
      <c r="C236" s="66">
        <f>IF(($P$9-SUM($C$9:C235))&gt;0,$AA$9,0)</f>
        <v>0</v>
      </c>
      <c r="D236" s="67">
        <f>IF(($P$10-SUM($D$9:D235))&gt;0,$AA$10,0)</f>
        <v>0</v>
      </c>
      <c r="E236" s="68">
        <f>ROUND(((P$9-SUM(C$9:C235))*G$2/100)/12,0)+ROUND(((P$10-SUM(D$9:D235))*(G$2-P$15)/100)/12,0)</f>
        <v>0</v>
      </c>
      <c r="F236" s="69">
        <f t="shared" si="14"/>
        <v>0</v>
      </c>
      <c r="G236" s="70" t="s">
        <v>125</v>
      </c>
      <c r="H236" s="71">
        <f>IF(P$13&gt;1,"未定",SUM(E225:E236))</f>
        <v>0</v>
      </c>
      <c r="I236" s="72"/>
      <c r="J236" s="72"/>
      <c r="K236" s="72"/>
      <c r="L236" s="72"/>
      <c r="M236" s="73">
        <f t="shared" si="16"/>
        <v>0</v>
      </c>
      <c r="N236" s="56"/>
      <c r="X236" s="16"/>
      <c r="Y236" s="16"/>
      <c r="Z236" s="16"/>
      <c r="AA236" s="17"/>
    </row>
    <row r="237" spans="1:27" s="18" customFormat="1" ht="18.75" customHeight="1">
      <c r="A237" s="31">
        <f t="shared" si="17"/>
        <v>0</v>
      </c>
      <c r="B237" s="32">
        <f t="shared" si="15"/>
        <v>0</v>
      </c>
      <c r="C237" s="33">
        <f>IF(($P$9-SUM($C$9:C236))&gt;0,$AA$9,0)</f>
        <v>0</v>
      </c>
      <c r="D237" s="34">
        <f>IF(($P$10-SUM($D$9:D236))&gt;0,$AA$10,0)</f>
        <v>0</v>
      </c>
      <c r="E237" s="79">
        <f>ROUND(((P$9-SUM(C$9:C236))*G$2/100)/12,0)+ROUND(((P$10-SUM(D$9:D236))*(G$2-P$15)/100)/12,0)</f>
        <v>0</v>
      </c>
      <c r="F237" s="36">
        <f t="shared" si="14"/>
        <v>0</v>
      </c>
      <c r="G237" s="601" t="s">
        <v>152</v>
      </c>
      <c r="H237" s="602"/>
      <c r="I237" s="37"/>
      <c r="J237" s="37"/>
      <c r="K237" s="37"/>
      <c r="L237" s="37"/>
      <c r="M237" s="39">
        <f t="shared" si="16"/>
        <v>0</v>
      </c>
      <c r="N237" s="56"/>
      <c r="X237" s="16"/>
      <c r="Y237" s="16"/>
      <c r="Z237" s="16"/>
      <c r="AA237" s="17"/>
    </row>
    <row r="238" spans="1:27" s="18" customFormat="1" ht="18.75" customHeight="1">
      <c r="A238" s="43">
        <f t="shared" si="17"/>
        <v>0</v>
      </c>
      <c r="B238" s="44">
        <f t="shared" si="15"/>
        <v>0</v>
      </c>
      <c r="C238" s="45">
        <f>IF(($P$9-SUM($C$9:C237))&gt;0,$AA$9,0)</f>
        <v>0</v>
      </c>
      <c r="D238" s="46">
        <f>IF(($P$10-SUM($D$9:D237))&gt;0,$AA$10,0)</f>
        <v>0</v>
      </c>
      <c r="E238" s="47">
        <f>ROUND(((P$9-SUM(C$9:C237))*G$2/100)/12,0)+ROUND(((P$10-SUM(D$9:D237))*(G$2-P$15)/100)/12,0)</f>
        <v>0</v>
      </c>
      <c r="F238" s="48">
        <f t="shared" si="14"/>
        <v>0</v>
      </c>
      <c r="G238" s="603"/>
      <c r="H238" s="604"/>
      <c r="I238" s="49"/>
      <c r="J238" s="49"/>
      <c r="K238" s="49"/>
      <c r="L238" s="49"/>
      <c r="M238" s="50">
        <f t="shared" si="16"/>
        <v>0</v>
      </c>
      <c r="N238" s="56"/>
      <c r="X238" s="16"/>
      <c r="Y238" s="16"/>
      <c r="Z238" s="16"/>
      <c r="AA238" s="17"/>
    </row>
    <row r="239" spans="1:27" s="18" customFormat="1" ht="18.75" customHeight="1">
      <c r="A239" s="43">
        <f t="shared" si="17"/>
        <v>0</v>
      </c>
      <c r="B239" s="44">
        <f t="shared" si="15"/>
        <v>0</v>
      </c>
      <c r="C239" s="45">
        <f>IF(($P$9-SUM($C$9:C238))&gt;0,$AA$9,0)</f>
        <v>0</v>
      </c>
      <c r="D239" s="46">
        <f>IF(($P$10-SUM($D$9:D238))&gt;0,$AA$10,0)</f>
        <v>0</v>
      </c>
      <c r="E239" s="47">
        <f>ROUND(((P$9-SUM(C$9:C238))*G$2/100)/12,0)+ROUND(((P$10-SUM(D$9:D238))*(G$2-P$15)/100)/12,0)</f>
        <v>0</v>
      </c>
      <c r="F239" s="48">
        <f t="shared" si="14"/>
        <v>0</v>
      </c>
      <c r="G239" s="603"/>
      <c r="H239" s="604"/>
      <c r="I239" s="49"/>
      <c r="J239" s="49"/>
      <c r="K239" s="49"/>
      <c r="L239" s="49"/>
      <c r="M239" s="50">
        <f t="shared" si="16"/>
        <v>0</v>
      </c>
      <c r="N239" s="56"/>
      <c r="X239" s="16"/>
      <c r="Y239" s="16"/>
      <c r="Z239" s="16"/>
      <c r="AA239" s="17"/>
    </row>
    <row r="240" spans="1:27" s="18" customFormat="1" ht="18.75" customHeight="1">
      <c r="A240" s="43">
        <f t="shared" si="17"/>
        <v>0</v>
      </c>
      <c r="B240" s="44">
        <f t="shared" si="15"/>
        <v>0</v>
      </c>
      <c r="C240" s="45">
        <f>IF(($P$9-SUM($C$9:C239))&gt;0,$AA$9,0)</f>
        <v>0</v>
      </c>
      <c r="D240" s="46">
        <f>IF(($P$10-SUM($D$9:D239))&gt;0,$AA$10,0)</f>
        <v>0</v>
      </c>
      <c r="E240" s="47">
        <f>ROUND(((P$9-SUM(C$9:C239))*G$2/100)/12,0)+ROUND(((P$10-SUM(D$9:D239))*(G$2-P$15)/100)/12,0)</f>
        <v>0</v>
      </c>
      <c r="F240" s="48">
        <f t="shared" si="14"/>
        <v>0</v>
      </c>
      <c r="G240" s="603"/>
      <c r="H240" s="604"/>
      <c r="I240" s="49"/>
      <c r="J240" s="49"/>
      <c r="K240" s="49"/>
      <c r="L240" s="49"/>
      <c r="M240" s="50">
        <f t="shared" si="16"/>
        <v>0</v>
      </c>
      <c r="N240" s="56"/>
      <c r="X240" s="16"/>
      <c r="Y240" s="16"/>
      <c r="Z240" s="16"/>
      <c r="AA240" s="17"/>
    </row>
    <row r="241" spans="1:27" s="18" customFormat="1" ht="18.75" customHeight="1">
      <c r="A241" s="43">
        <f t="shared" si="17"/>
        <v>0</v>
      </c>
      <c r="B241" s="44">
        <f t="shared" si="15"/>
        <v>0</v>
      </c>
      <c r="C241" s="45">
        <f>IF(($P$9-SUM($C$9:C240))&gt;0,$AA$9,0)</f>
        <v>0</v>
      </c>
      <c r="D241" s="46">
        <f>IF(($P$10-SUM($D$9:D240))&gt;0,$AA$10,0)</f>
        <v>0</v>
      </c>
      <c r="E241" s="47">
        <f>ROUND(((P$9-SUM(C$9:C240))*G$2/100)/12,0)+ROUND(((P$10-SUM(D$9:D240))*(G$2-P$15)/100)/12,0)</f>
        <v>0</v>
      </c>
      <c r="F241" s="48">
        <f t="shared" si="14"/>
        <v>0</v>
      </c>
      <c r="G241" s="603"/>
      <c r="H241" s="604"/>
      <c r="I241" s="49"/>
      <c r="J241" s="49"/>
      <c r="K241" s="49"/>
      <c r="L241" s="49"/>
      <c r="M241" s="50">
        <f t="shared" si="16"/>
        <v>0</v>
      </c>
      <c r="N241" s="56"/>
      <c r="X241" s="16"/>
      <c r="Y241" s="16"/>
      <c r="Z241" s="16"/>
      <c r="AA241" s="17"/>
    </row>
    <row r="242" spans="1:27" s="18" customFormat="1" ht="18.75" customHeight="1">
      <c r="A242" s="43">
        <f t="shared" si="17"/>
        <v>0</v>
      </c>
      <c r="B242" s="44">
        <f t="shared" si="15"/>
        <v>0</v>
      </c>
      <c r="C242" s="45">
        <f>IF(($P$9-SUM($C$9:C241))&gt;0,$AA$9,0)</f>
        <v>0</v>
      </c>
      <c r="D242" s="46">
        <f>IF(($P$10-SUM($D$9:D241))&gt;0,$AA$10,0)</f>
        <v>0</v>
      </c>
      <c r="E242" s="47">
        <f>ROUND(((P$9-SUM(C$9:C241))*G$2/100)/12,0)+ROUND(((P$10-SUM(D$9:D241))*(G$2-P$15)/100)/12,0)</f>
        <v>0</v>
      </c>
      <c r="F242" s="48">
        <f t="shared" si="14"/>
        <v>0</v>
      </c>
      <c r="G242" s="603"/>
      <c r="H242" s="604"/>
      <c r="I242" s="49"/>
      <c r="J242" s="49"/>
      <c r="K242" s="49"/>
      <c r="L242" s="49"/>
      <c r="M242" s="50">
        <f t="shared" si="16"/>
        <v>0</v>
      </c>
      <c r="N242" s="56"/>
      <c r="X242" s="16"/>
      <c r="Y242" s="16"/>
      <c r="Z242" s="16"/>
      <c r="AA242" s="17"/>
    </row>
    <row r="243" spans="1:27" s="18" customFormat="1" ht="18.75" customHeight="1">
      <c r="A243" s="43">
        <f t="shared" si="17"/>
        <v>0</v>
      </c>
      <c r="B243" s="44">
        <f t="shared" si="15"/>
        <v>0</v>
      </c>
      <c r="C243" s="45">
        <f>IF(($P$9-SUM($C$9:C242))&gt;0,$AA$9,0)</f>
        <v>0</v>
      </c>
      <c r="D243" s="46">
        <f>IF(($P$10-SUM($D$9:D242))&gt;0,$AA$10,0)</f>
        <v>0</v>
      </c>
      <c r="E243" s="47">
        <f>ROUND(((P$9-SUM(C$9:C242))*G$2/100)/12,0)+ROUND(((P$10-SUM(D$9:D242))*(G$2-P$15)/100)/12,0)</f>
        <v>0</v>
      </c>
      <c r="F243" s="48">
        <f t="shared" si="14"/>
        <v>0</v>
      </c>
      <c r="G243" s="603"/>
      <c r="H243" s="604"/>
      <c r="I243" s="49"/>
      <c r="J243" s="49"/>
      <c r="K243" s="49"/>
      <c r="L243" s="49"/>
      <c r="M243" s="50">
        <f t="shared" si="16"/>
        <v>0</v>
      </c>
      <c r="N243" s="56"/>
      <c r="X243" s="16"/>
      <c r="Y243" s="16"/>
      <c r="Z243" s="16"/>
      <c r="AA243" s="17"/>
    </row>
    <row r="244" spans="1:27" s="18" customFormat="1" ht="18.75" customHeight="1">
      <c r="A244" s="43">
        <f t="shared" si="17"/>
        <v>0</v>
      </c>
      <c r="B244" s="44">
        <f t="shared" si="15"/>
        <v>0</v>
      </c>
      <c r="C244" s="45">
        <f>IF(($P$9-SUM($C$9:C243))&gt;0,$AA$9,0)</f>
        <v>0</v>
      </c>
      <c r="D244" s="46">
        <f>IF(($P$10-SUM($D$9:D243))&gt;0,$AA$10,0)</f>
        <v>0</v>
      </c>
      <c r="E244" s="47">
        <f>ROUND(((P$9-SUM(C$9:C243))*G$2/100)/12,0)+ROUND(((P$10-SUM(D$9:D243))*(G$2-P$15)/100)/12,0)</f>
        <v>0</v>
      </c>
      <c r="F244" s="48">
        <f t="shared" si="14"/>
        <v>0</v>
      </c>
      <c r="G244" s="603"/>
      <c r="H244" s="604"/>
      <c r="I244" s="49"/>
      <c r="J244" s="49"/>
      <c r="K244" s="49"/>
      <c r="L244" s="49"/>
      <c r="M244" s="50">
        <f t="shared" si="16"/>
        <v>0</v>
      </c>
      <c r="N244" s="56"/>
      <c r="X244" s="16"/>
      <c r="Y244" s="16"/>
      <c r="Z244" s="16"/>
      <c r="AA244" s="17"/>
    </row>
    <row r="245" spans="1:27" s="18" customFormat="1" ht="18.75" customHeight="1">
      <c r="A245" s="43">
        <f t="shared" si="17"/>
        <v>0</v>
      </c>
      <c r="B245" s="44">
        <f t="shared" si="15"/>
        <v>0</v>
      </c>
      <c r="C245" s="45">
        <f>IF(($P$9-SUM($C$9:C244))&gt;0,$AA$9,0)</f>
        <v>0</v>
      </c>
      <c r="D245" s="46">
        <f>IF(($P$10-SUM($D$9:D244))&gt;0,$AA$10,0)</f>
        <v>0</v>
      </c>
      <c r="E245" s="47">
        <f>ROUND(((P$9-SUM(C$9:C244))*G$2/100)/12,0)+ROUND(((P$10-SUM(D$9:D244))*(G$2-P$15)/100)/12,0)</f>
        <v>0</v>
      </c>
      <c r="F245" s="48">
        <f t="shared" si="14"/>
        <v>0</v>
      </c>
      <c r="G245" s="603"/>
      <c r="H245" s="604"/>
      <c r="I245" s="49"/>
      <c r="J245" s="49"/>
      <c r="K245" s="49"/>
      <c r="L245" s="49"/>
      <c r="M245" s="50">
        <f t="shared" si="16"/>
        <v>0</v>
      </c>
      <c r="N245" s="56"/>
      <c r="X245" s="16"/>
      <c r="Y245" s="16"/>
      <c r="Z245" s="16"/>
      <c r="AA245" s="17"/>
    </row>
    <row r="246" spans="1:27" s="18" customFormat="1" ht="18.75" customHeight="1">
      <c r="A246" s="43">
        <f t="shared" si="17"/>
        <v>0</v>
      </c>
      <c r="B246" s="44">
        <f t="shared" si="15"/>
        <v>0</v>
      </c>
      <c r="C246" s="45">
        <f>IF(($P$9-SUM($C$9:C245))&gt;0,$AA$9,0)</f>
        <v>0</v>
      </c>
      <c r="D246" s="46">
        <f>IF(($P$10-SUM($D$9:D245))&gt;0,$AA$10,0)</f>
        <v>0</v>
      </c>
      <c r="E246" s="47">
        <f>ROUND(((P$9-SUM(C$9:C245))*G$2/100)/12,0)+ROUND(((P$10-SUM(D$9:D245))*(G$2-P$15)/100)/12,0)</f>
        <v>0</v>
      </c>
      <c r="F246" s="48">
        <f t="shared" si="14"/>
        <v>0</v>
      </c>
      <c r="G246" s="58" t="s">
        <v>91</v>
      </c>
      <c r="H246" s="94">
        <f>IF(P$13&gt;1,"未定",SUM(F237:F248))</f>
        <v>0</v>
      </c>
      <c r="I246" s="49"/>
      <c r="J246" s="49"/>
      <c r="K246" s="49"/>
      <c r="L246" s="49"/>
      <c r="M246" s="50">
        <f t="shared" si="16"/>
        <v>0</v>
      </c>
      <c r="N246" s="56"/>
      <c r="X246" s="16"/>
      <c r="Y246" s="16"/>
      <c r="Z246" s="16"/>
      <c r="AA246" s="17"/>
    </row>
    <row r="247" spans="1:27" s="18" customFormat="1" ht="18.75" customHeight="1">
      <c r="A247" s="43">
        <f t="shared" si="17"/>
        <v>0</v>
      </c>
      <c r="B247" s="44">
        <f t="shared" si="15"/>
        <v>0</v>
      </c>
      <c r="C247" s="45">
        <f>IF(($P$9-SUM($C$9:C246))&gt;0,$AA$9,0)</f>
        <v>0</v>
      </c>
      <c r="D247" s="46">
        <f>IF(($P$10-SUM($D$9:D246))&gt;0,$AA$10,0)</f>
        <v>0</v>
      </c>
      <c r="E247" s="47">
        <f>ROUND(((P$9-SUM(C$9:C246))*G$2/100)/12,0)+ROUND(((P$10-SUM(D$9:D246))*(G$2-P$15)/100)/12,0)</f>
        <v>0</v>
      </c>
      <c r="F247" s="48">
        <f t="shared" si="14"/>
        <v>0</v>
      </c>
      <c r="G247" s="60" t="s">
        <v>118</v>
      </c>
      <c r="H247" s="61">
        <f>SUM(B237:B248)</f>
        <v>0</v>
      </c>
      <c r="I247" s="49"/>
      <c r="J247" s="49"/>
      <c r="K247" s="49"/>
      <c r="L247" s="49"/>
      <c r="M247" s="50">
        <f t="shared" si="16"/>
        <v>0</v>
      </c>
      <c r="N247" s="56"/>
      <c r="X247" s="16"/>
      <c r="Y247" s="16"/>
      <c r="Z247" s="16"/>
      <c r="AA247" s="17"/>
    </row>
    <row r="248" spans="1:27" s="18" customFormat="1" ht="18.75" customHeight="1">
      <c r="A248" s="64">
        <f t="shared" si="17"/>
        <v>0</v>
      </c>
      <c r="B248" s="65">
        <f t="shared" si="15"/>
        <v>0</v>
      </c>
      <c r="C248" s="66">
        <f>IF(($P$9-SUM($C$9:C247))&gt;0,$AA$9,0)</f>
        <v>0</v>
      </c>
      <c r="D248" s="67">
        <f>IF(($P$10-SUM($D$9:D247))&gt;0,$AA$10,0)</f>
        <v>0</v>
      </c>
      <c r="E248" s="68">
        <f>ROUND(((P$9-SUM(C$9:C247))*G$2/100)/12,0)+ROUND(((P$10-SUM(D$9:D247))*(G$2-P$15)/100)/12,0)</f>
        <v>0</v>
      </c>
      <c r="F248" s="69">
        <f t="shared" si="14"/>
        <v>0</v>
      </c>
      <c r="G248" s="70" t="s">
        <v>125</v>
      </c>
      <c r="H248" s="71">
        <f>IF(P$13&gt;1,"未定",SUM(E237:E248))</f>
        <v>0</v>
      </c>
      <c r="I248" s="72"/>
      <c r="J248" s="72"/>
      <c r="K248" s="72"/>
      <c r="L248" s="72"/>
      <c r="M248" s="73">
        <f t="shared" si="16"/>
        <v>0</v>
      </c>
      <c r="N248" s="56"/>
      <c r="X248" s="16"/>
      <c r="Y248" s="16"/>
      <c r="Z248" s="16"/>
      <c r="AA248" s="17"/>
    </row>
    <row r="249" spans="1:27" s="18" customFormat="1" ht="18.75" customHeight="1">
      <c r="A249" s="31">
        <f t="shared" si="17"/>
        <v>0</v>
      </c>
      <c r="B249" s="32">
        <f t="shared" si="15"/>
        <v>0</v>
      </c>
      <c r="C249" s="33">
        <f>IF(($P$9-SUM($C$9:C248))&gt;0,$AA$9,0)</f>
        <v>0</v>
      </c>
      <c r="D249" s="34">
        <f>IF(($P$10-SUM($D$9:D248))&gt;0,$AA$10,0)</f>
        <v>0</v>
      </c>
      <c r="E249" s="79">
        <f>ROUND(((P$9-SUM(C$9:C248))*G$2/100)/12,0)+ROUND(((P$10-SUM(D$9:D248))*(G$2-P$15)/100)/12,0)</f>
        <v>0</v>
      </c>
      <c r="F249" s="36">
        <f t="shared" si="14"/>
        <v>0</v>
      </c>
      <c r="G249" s="601" t="s">
        <v>153</v>
      </c>
      <c r="H249" s="602"/>
      <c r="I249" s="37"/>
      <c r="J249" s="37"/>
      <c r="K249" s="37"/>
      <c r="L249" s="37"/>
      <c r="M249" s="39">
        <f t="shared" si="16"/>
        <v>0</v>
      </c>
      <c r="N249" s="56"/>
      <c r="X249" s="16"/>
      <c r="Y249" s="16"/>
      <c r="Z249" s="16"/>
      <c r="AA249" s="17"/>
    </row>
    <row r="250" spans="1:27" s="18" customFormat="1" ht="18.75" customHeight="1">
      <c r="A250" s="43">
        <f t="shared" si="17"/>
        <v>0</v>
      </c>
      <c r="B250" s="44">
        <f t="shared" si="15"/>
        <v>0</v>
      </c>
      <c r="C250" s="45">
        <f>IF(($P$9-SUM($C$9:C249))&gt;0,$AA$9,0)</f>
        <v>0</v>
      </c>
      <c r="D250" s="46">
        <f>IF(($P$10-SUM($D$9:D249))&gt;0,$AA$10,0)</f>
        <v>0</v>
      </c>
      <c r="E250" s="47">
        <f>ROUND(((P$9-SUM(C$9:C249))*G$2/100)/12,0)+ROUND(((P$10-SUM(D$9:D249))*(G$2-P$15)/100)/12,0)</f>
        <v>0</v>
      </c>
      <c r="F250" s="48">
        <f t="shared" si="14"/>
        <v>0</v>
      </c>
      <c r="G250" s="603"/>
      <c r="H250" s="604"/>
      <c r="I250" s="49"/>
      <c r="J250" s="49"/>
      <c r="K250" s="49"/>
      <c r="L250" s="49"/>
      <c r="M250" s="50">
        <f t="shared" si="16"/>
        <v>0</v>
      </c>
      <c r="N250" s="56"/>
      <c r="X250" s="16"/>
      <c r="Y250" s="16"/>
      <c r="Z250" s="16"/>
      <c r="AA250" s="17"/>
    </row>
    <row r="251" spans="1:27" s="18" customFormat="1" ht="18.75" customHeight="1">
      <c r="A251" s="43">
        <f t="shared" si="17"/>
        <v>0</v>
      </c>
      <c r="B251" s="44">
        <f t="shared" si="15"/>
        <v>0</v>
      </c>
      <c r="C251" s="45">
        <f>IF(($P$9-SUM($C$9:C250))&gt;0,$AA$9,0)</f>
        <v>0</v>
      </c>
      <c r="D251" s="46">
        <f>IF(($P$10-SUM($D$9:D250))&gt;0,$AA$10,0)</f>
        <v>0</v>
      </c>
      <c r="E251" s="47">
        <f>ROUND(((P$9-SUM(C$9:C250))*G$2/100)/12,0)+ROUND(((P$10-SUM(D$9:D250))*(G$2-P$15)/100)/12,0)</f>
        <v>0</v>
      </c>
      <c r="F251" s="48">
        <f t="shared" si="14"/>
        <v>0</v>
      </c>
      <c r="G251" s="603"/>
      <c r="H251" s="604"/>
      <c r="I251" s="49"/>
      <c r="J251" s="49"/>
      <c r="K251" s="49"/>
      <c r="L251" s="49"/>
      <c r="M251" s="50">
        <f t="shared" si="16"/>
        <v>0</v>
      </c>
      <c r="N251" s="56"/>
      <c r="X251" s="16"/>
      <c r="Y251" s="16"/>
      <c r="Z251" s="16"/>
      <c r="AA251" s="17"/>
    </row>
    <row r="252" spans="1:27" s="18" customFormat="1" ht="18.75" customHeight="1">
      <c r="A252" s="43">
        <f t="shared" si="17"/>
        <v>0</v>
      </c>
      <c r="B252" s="44">
        <f t="shared" si="15"/>
        <v>0</v>
      </c>
      <c r="C252" s="45">
        <f>IF(($P$9-SUM($C$9:C251))&gt;0,$AA$9,0)</f>
        <v>0</v>
      </c>
      <c r="D252" s="46">
        <f>IF(($P$10-SUM($D$9:D251))&gt;0,$AA$10,0)</f>
        <v>0</v>
      </c>
      <c r="E252" s="47">
        <f>ROUND(((P$9-SUM(C$9:C251))*G$2/100)/12,0)+ROUND(((P$10-SUM(D$9:D251))*(G$2-P$15)/100)/12,0)</f>
        <v>0</v>
      </c>
      <c r="F252" s="48">
        <f t="shared" si="14"/>
        <v>0</v>
      </c>
      <c r="G252" s="603"/>
      <c r="H252" s="604"/>
      <c r="I252" s="49"/>
      <c r="J252" s="49"/>
      <c r="K252" s="49"/>
      <c r="L252" s="49"/>
      <c r="M252" s="50">
        <f t="shared" si="16"/>
        <v>0</v>
      </c>
      <c r="N252" s="56"/>
      <c r="X252" s="16"/>
      <c r="Y252" s="16"/>
      <c r="Z252" s="16"/>
      <c r="AA252" s="17"/>
    </row>
    <row r="253" spans="1:27" s="18" customFormat="1" ht="18.75" customHeight="1">
      <c r="A253" s="43">
        <f t="shared" si="17"/>
        <v>0</v>
      </c>
      <c r="B253" s="44">
        <f t="shared" si="15"/>
        <v>0</v>
      </c>
      <c r="C253" s="45">
        <f>IF(($P$9-SUM($C$9:C252))&gt;0,$AA$9,0)</f>
        <v>0</v>
      </c>
      <c r="D253" s="46">
        <f>IF(($P$10-SUM($D$9:D252))&gt;0,$AA$10,0)</f>
        <v>0</v>
      </c>
      <c r="E253" s="47">
        <f>ROUND(((P$9-SUM(C$9:C252))*G$2/100)/12,0)+ROUND(((P$10-SUM(D$9:D252))*(G$2-P$15)/100)/12,0)</f>
        <v>0</v>
      </c>
      <c r="F253" s="48">
        <f t="shared" si="14"/>
        <v>0</v>
      </c>
      <c r="G253" s="603"/>
      <c r="H253" s="604"/>
      <c r="I253" s="49"/>
      <c r="J253" s="49"/>
      <c r="K253" s="49"/>
      <c r="L253" s="49"/>
      <c r="M253" s="50">
        <f t="shared" si="16"/>
        <v>0</v>
      </c>
      <c r="N253" s="56"/>
      <c r="X253" s="16"/>
      <c r="Y253" s="16"/>
      <c r="Z253" s="16"/>
      <c r="AA253" s="17"/>
    </row>
    <row r="254" spans="1:27" s="18" customFormat="1" ht="18.75" customHeight="1">
      <c r="A254" s="43">
        <f t="shared" si="17"/>
        <v>0</v>
      </c>
      <c r="B254" s="44">
        <f t="shared" si="15"/>
        <v>0</v>
      </c>
      <c r="C254" s="45">
        <f>IF(($P$9-SUM($C$9:C253))&gt;0,$AA$9,0)</f>
        <v>0</v>
      </c>
      <c r="D254" s="46">
        <f>IF(($P$10-SUM($D$9:D253))&gt;0,$AA$10,0)</f>
        <v>0</v>
      </c>
      <c r="E254" s="47">
        <f>ROUND(((P$9-SUM(C$9:C253))*G$2/100)/12,0)+ROUND(((P$10-SUM(D$9:D253))*(G$2-P$15)/100)/12,0)</f>
        <v>0</v>
      </c>
      <c r="F254" s="48">
        <f t="shared" si="14"/>
        <v>0</v>
      </c>
      <c r="G254" s="603"/>
      <c r="H254" s="604"/>
      <c r="I254" s="49"/>
      <c r="J254" s="49"/>
      <c r="K254" s="49"/>
      <c r="L254" s="49"/>
      <c r="M254" s="50">
        <f t="shared" si="16"/>
        <v>0</v>
      </c>
      <c r="N254" s="56"/>
      <c r="X254" s="16"/>
      <c r="Y254" s="16"/>
      <c r="Z254" s="16"/>
      <c r="AA254" s="17"/>
    </row>
    <row r="255" spans="1:27" s="18" customFormat="1" ht="18.75" customHeight="1">
      <c r="A255" s="43">
        <f t="shared" si="17"/>
        <v>0</v>
      </c>
      <c r="B255" s="44">
        <f t="shared" si="15"/>
        <v>0</v>
      </c>
      <c r="C255" s="45">
        <f>IF(($P$9-SUM($C$9:C254))&gt;0,$AA$9,0)</f>
        <v>0</v>
      </c>
      <c r="D255" s="46">
        <f>IF(($P$10-SUM($D$9:D254))&gt;0,$AA$10,0)</f>
        <v>0</v>
      </c>
      <c r="E255" s="47">
        <f>ROUND(((P$9-SUM(C$9:C254))*G$2/100)/12,0)+ROUND(((P$10-SUM(D$9:D254))*(G$2-P$15)/100)/12,0)</f>
        <v>0</v>
      </c>
      <c r="F255" s="48">
        <f t="shared" si="14"/>
        <v>0</v>
      </c>
      <c r="G255" s="603"/>
      <c r="H255" s="604"/>
      <c r="I255" s="49"/>
      <c r="J255" s="49"/>
      <c r="K255" s="49"/>
      <c r="L255" s="49"/>
      <c r="M255" s="50">
        <f t="shared" si="16"/>
        <v>0</v>
      </c>
      <c r="N255" s="56"/>
      <c r="X255" s="16"/>
      <c r="Y255" s="16"/>
      <c r="Z255" s="16"/>
      <c r="AA255" s="17"/>
    </row>
    <row r="256" spans="1:27" s="18" customFormat="1" ht="18.75" customHeight="1">
      <c r="A256" s="43">
        <f t="shared" si="17"/>
        <v>0</v>
      </c>
      <c r="B256" s="44">
        <f t="shared" si="15"/>
        <v>0</v>
      </c>
      <c r="C256" s="45">
        <f>IF(($P$9-SUM($C$9:C255))&gt;0,$AA$9,0)</f>
        <v>0</v>
      </c>
      <c r="D256" s="46">
        <f>IF(($P$10-SUM($D$9:D255))&gt;0,$AA$10,0)</f>
        <v>0</v>
      </c>
      <c r="E256" s="47">
        <f>ROUND(((P$9-SUM(C$9:C255))*G$2/100)/12,0)+ROUND(((P$10-SUM(D$9:D255))*(G$2-P$15)/100)/12,0)</f>
        <v>0</v>
      </c>
      <c r="F256" s="48">
        <f t="shared" si="14"/>
        <v>0</v>
      </c>
      <c r="G256" s="603"/>
      <c r="H256" s="604"/>
      <c r="I256" s="49"/>
      <c r="J256" s="49"/>
      <c r="K256" s="49"/>
      <c r="L256" s="49"/>
      <c r="M256" s="50">
        <f t="shared" si="16"/>
        <v>0</v>
      </c>
      <c r="N256" s="56"/>
      <c r="X256" s="16"/>
      <c r="Y256" s="16"/>
      <c r="Z256" s="16"/>
      <c r="AA256" s="17"/>
    </row>
    <row r="257" spans="1:27" s="18" customFormat="1" ht="18.75" customHeight="1">
      <c r="A257" s="43">
        <f t="shared" si="17"/>
        <v>0</v>
      </c>
      <c r="B257" s="44">
        <f t="shared" si="15"/>
        <v>0</v>
      </c>
      <c r="C257" s="45">
        <f>IF(($P$9-SUM($C$9:C256))&gt;0,$AA$9,0)</f>
        <v>0</v>
      </c>
      <c r="D257" s="46">
        <f>IF(($P$10-SUM($D$9:D256))&gt;0,$AA$10,0)</f>
        <v>0</v>
      </c>
      <c r="E257" s="47">
        <f>ROUND(((P$9-SUM(C$9:C256))*G$2/100)/12,0)+ROUND(((P$10-SUM(D$9:D256))*(G$2-P$15)/100)/12,0)</f>
        <v>0</v>
      </c>
      <c r="F257" s="48">
        <f t="shared" ref="F257:F320" si="18">IF(P$13&gt;1,"未定",B257+E257)</f>
        <v>0</v>
      </c>
      <c r="G257" s="603"/>
      <c r="H257" s="604"/>
      <c r="I257" s="49"/>
      <c r="J257" s="49"/>
      <c r="K257" s="49"/>
      <c r="L257" s="49"/>
      <c r="M257" s="50">
        <f t="shared" si="16"/>
        <v>0</v>
      </c>
      <c r="N257" s="56"/>
      <c r="X257" s="16"/>
      <c r="Y257" s="16"/>
      <c r="Z257" s="16"/>
      <c r="AA257" s="17"/>
    </row>
    <row r="258" spans="1:27" s="18" customFormat="1" ht="18.75" customHeight="1">
      <c r="A258" s="43">
        <f t="shared" si="17"/>
        <v>0</v>
      </c>
      <c r="B258" s="44">
        <f t="shared" si="15"/>
        <v>0</v>
      </c>
      <c r="C258" s="45">
        <f>IF(($P$9-SUM($C$9:C257))&gt;0,$AA$9,0)</f>
        <v>0</v>
      </c>
      <c r="D258" s="46">
        <f>IF(($P$10-SUM($D$9:D257))&gt;0,$AA$10,0)</f>
        <v>0</v>
      </c>
      <c r="E258" s="47">
        <f>ROUND(((P$9-SUM(C$9:C257))*G$2/100)/12,0)+ROUND(((P$10-SUM(D$9:D257))*(G$2-P$15)/100)/12,0)</f>
        <v>0</v>
      </c>
      <c r="F258" s="48">
        <f t="shared" si="18"/>
        <v>0</v>
      </c>
      <c r="G258" s="58" t="s">
        <v>91</v>
      </c>
      <c r="H258" s="94">
        <f>IF(P$13&gt;1,"未定",SUM(F249:F260))</f>
        <v>0</v>
      </c>
      <c r="I258" s="49"/>
      <c r="J258" s="49"/>
      <c r="K258" s="49"/>
      <c r="L258" s="49"/>
      <c r="M258" s="50">
        <f t="shared" si="16"/>
        <v>0</v>
      </c>
      <c r="N258" s="56"/>
      <c r="X258" s="16"/>
      <c r="Y258" s="16"/>
      <c r="Z258" s="16"/>
      <c r="AA258" s="17"/>
    </row>
    <row r="259" spans="1:27" s="18" customFormat="1" ht="18.75" customHeight="1">
      <c r="A259" s="43">
        <f t="shared" si="17"/>
        <v>0</v>
      </c>
      <c r="B259" s="44">
        <f t="shared" si="15"/>
        <v>0</v>
      </c>
      <c r="C259" s="45">
        <f>IF(($P$9-SUM($C$9:C258))&gt;0,$AA$9,0)</f>
        <v>0</v>
      </c>
      <c r="D259" s="46">
        <f>IF(($P$10-SUM($D$9:D258))&gt;0,$AA$10,0)</f>
        <v>0</v>
      </c>
      <c r="E259" s="47">
        <f>ROUND(((P$9-SUM(C$9:C258))*G$2/100)/12,0)+ROUND(((P$10-SUM(D$9:D258))*(G$2-P$15)/100)/12,0)</f>
        <v>0</v>
      </c>
      <c r="F259" s="48">
        <f t="shared" si="18"/>
        <v>0</v>
      </c>
      <c r="G259" s="60" t="s">
        <v>118</v>
      </c>
      <c r="H259" s="61">
        <f>SUM(B249:B260)</f>
        <v>0</v>
      </c>
      <c r="I259" s="49"/>
      <c r="J259" s="49"/>
      <c r="K259" s="49"/>
      <c r="L259" s="49"/>
      <c r="M259" s="50">
        <f t="shared" si="16"/>
        <v>0</v>
      </c>
      <c r="N259" s="56"/>
      <c r="X259" s="16"/>
      <c r="Y259" s="16"/>
      <c r="Z259" s="16"/>
      <c r="AA259" s="17"/>
    </row>
    <row r="260" spans="1:27" s="18" customFormat="1" ht="18.75" customHeight="1">
      <c r="A260" s="64">
        <f t="shared" si="17"/>
        <v>0</v>
      </c>
      <c r="B260" s="65">
        <f t="shared" si="15"/>
        <v>0</v>
      </c>
      <c r="C260" s="66">
        <f>IF(($P$9-SUM($C$9:C259))&gt;0,$AA$9,0)</f>
        <v>0</v>
      </c>
      <c r="D260" s="67">
        <f>IF(($P$10-SUM($D$9:D259))&gt;0,$AA$10,0)</f>
        <v>0</v>
      </c>
      <c r="E260" s="68">
        <f>ROUND(((P$9-SUM(C$9:C259))*G$2/100)/12,0)+ROUND(((P$10-SUM(D$9:D259))*(G$2-P$15)/100)/12,0)</f>
        <v>0</v>
      </c>
      <c r="F260" s="69">
        <f t="shared" si="18"/>
        <v>0</v>
      </c>
      <c r="G260" s="70" t="s">
        <v>125</v>
      </c>
      <c r="H260" s="71">
        <f>IF(P$13&gt;1,"未定",SUM(E249:E260))</f>
        <v>0</v>
      </c>
      <c r="I260" s="72"/>
      <c r="J260" s="72"/>
      <c r="K260" s="72"/>
      <c r="L260" s="72"/>
      <c r="M260" s="73">
        <f t="shared" si="16"/>
        <v>0</v>
      </c>
      <c r="N260" s="56"/>
      <c r="X260" s="16"/>
      <c r="Y260" s="16"/>
      <c r="Z260" s="16"/>
      <c r="AA260" s="17"/>
    </row>
    <row r="261" spans="1:27" s="18" customFormat="1" ht="18.75" customHeight="1">
      <c r="A261" s="31">
        <f t="shared" si="17"/>
        <v>0</v>
      </c>
      <c r="B261" s="32">
        <f t="shared" si="15"/>
        <v>0</v>
      </c>
      <c r="C261" s="33">
        <f>IF(($P$9-SUM($C$9:C260))&gt;0,$AA$9,0)</f>
        <v>0</v>
      </c>
      <c r="D261" s="34">
        <f>IF(($P$10-SUM($D$9:D260))&gt;0,$AA$10,0)</f>
        <v>0</v>
      </c>
      <c r="E261" s="79">
        <f>ROUND(((P$9-SUM(C$9:C260))*G$2/100)/12,0)+ROUND(((P$10-SUM(D$9:D260))*(G$2-P$15)/100)/12,0)</f>
        <v>0</v>
      </c>
      <c r="F261" s="36">
        <f t="shared" si="18"/>
        <v>0</v>
      </c>
      <c r="G261" s="601" t="s">
        <v>154</v>
      </c>
      <c r="H261" s="602"/>
      <c r="I261" s="37"/>
      <c r="J261" s="37"/>
      <c r="K261" s="37"/>
      <c r="L261" s="37"/>
      <c r="M261" s="39">
        <f t="shared" si="16"/>
        <v>0</v>
      </c>
      <c r="N261" s="56"/>
      <c r="X261" s="16"/>
      <c r="Y261" s="16"/>
      <c r="Z261" s="16"/>
      <c r="AA261" s="17"/>
    </row>
    <row r="262" spans="1:27" s="18" customFormat="1" ht="18.75" customHeight="1">
      <c r="A262" s="43">
        <f t="shared" si="17"/>
        <v>0</v>
      </c>
      <c r="B262" s="44">
        <f t="shared" si="15"/>
        <v>0</v>
      </c>
      <c r="C262" s="45">
        <f>IF(($P$9-SUM($C$9:C261))&gt;0,$AA$9,0)</f>
        <v>0</v>
      </c>
      <c r="D262" s="46">
        <f>IF(($P$10-SUM($D$9:D261))&gt;0,$AA$10,0)</f>
        <v>0</v>
      </c>
      <c r="E262" s="47">
        <f>ROUND(((P$9-SUM(C$9:C261))*G$2/100)/12,0)+ROUND(((P$10-SUM(D$9:D261))*(G$2-P$15)/100)/12,0)</f>
        <v>0</v>
      </c>
      <c r="F262" s="48">
        <f t="shared" si="18"/>
        <v>0</v>
      </c>
      <c r="G262" s="603"/>
      <c r="H262" s="604"/>
      <c r="I262" s="49"/>
      <c r="J262" s="49"/>
      <c r="K262" s="49"/>
      <c r="L262" s="49"/>
      <c r="M262" s="50">
        <f t="shared" si="16"/>
        <v>0</v>
      </c>
      <c r="N262" s="56"/>
      <c r="X262" s="16"/>
      <c r="Y262" s="16"/>
      <c r="Z262" s="16"/>
      <c r="AA262" s="17"/>
    </row>
    <row r="263" spans="1:27" s="18" customFormat="1" ht="18.75" customHeight="1">
      <c r="A263" s="43">
        <f t="shared" si="17"/>
        <v>0</v>
      </c>
      <c r="B263" s="44">
        <f t="shared" si="15"/>
        <v>0</v>
      </c>
      <c r="C263" s="45">
        <f>IF(($P$9-SUM($C$9:C262))&gt;0,$AA$9,0)</f>
        <v>0</v>
      </c>
      <c r="D263" s="46">
        <f>IF(($P$10-SUM($D$9:D262))&gt;0,$AA$10,0)</f>
        <v>0</v>
      </c>
      <c r="E263" s="47">
        <f>ROUND(((P$9-SUM(C$9:C262))*G$2/100)/12,0)+ROUND(((P$10-SUM(D$9:D262))*(G$2-P$15)/100)/12,0)</f>
        <v>0</v>
      </c>
      <c r="F263" s="48">
        <f t="shared" si="18"/>
        <v>0</v>
      </c>
      <c r="G263" s="603"/>
      <c r="H263" s="604"/>
      <c r="I263" s="49"/>
      <c r="J263" s="49"/>
      <c r="K263" s="49"/>
      <c r="L263" s="49"/>
      <c r="M263" s="50">
        <f t="shared" si="16"/>
        <v>0</v>
      </c>
      <c r="N263" s="56"/>
      <c r="X263" s="16"/>
      <c r="Y263" s="16"/>
      <c r="Z263" s="16"/>
      <c r="AA263" s="17"/>
    </row>
    <row r="264" spans="1:27" s="18" customFormat="1" ht="18.75" customHeight="1">
      <c r="A264" s="43">
        <f t="shared" si="17"/>
        <v>0</v>
      </c>
      <c r="B264" s="44">
        <f t="shared" si="15"/>
        <v>0</v>
      </c>
      <c r="C264" s="45">
        <f>IF(($P$9-SUM($C$9:C263))&gt;0,$AA$9,0)</f>
        <v>0</v>
      </c>
      <c r="D264" s="46">
        <f>IF(($P$10-SUM($D$9:D263))&gt;0,$AA$10,0)</f>
        <v>0</v>
      </c>
      <c r="E264" s="47">
        <f>ROUND(((P$9-SUM(C$9:C263))*G$2/100)/12,0)+ROUND(((P$10-SUM(D$9:D263))*(G$2-P$15)/100)/12,0)</f>
        <v>0</v>
      </c>
      <c r="F264" s="48">
        <f t="shared" si="18"/>
        <v>0</v>
      </c>
      <c r="G264" s="603"/>
      <c r="H264" s="604"/>
      <c r="I264" s="49"/>
      <c r="J264" s="49"/>
      <c r="K264" s="49"/>
      <c r="L264" s="49"/>
      <c r="M264" s="50">
        <f t="shared" si="16"/>
        <v>0</v>
      </c>
      <c r="N264" s="56"/>
      <c r="X264" s="16"/>
      <c r="Y264" s="16"/>
      <c r="Z264" s="16"/>
      <c r="AA264" s="17"/>
    </row>
    <row r="265" spans="1:27" s="18" customFormat="1" ht="18.75" customHeight="1">
      <c r="A265" s="43">
        <f t="shared" si="17"/>
        <v>0</v>
      </c>
      <c r="B265" s="44">
        <f t="shared" ref="B265:B328" si="19">SUM(C265:D265)</f>
        <v>0</v>
      </c>
      <c r="C265" s="45">
        <f>IF(($P$9-SUM($C$9:C264))&gt;0,$AA$9,0)</f>
        <v>0</v>
      </c>
      <c r="D265" s="46">
        <f>IF(($P$10-SUM($D$9:D264))&gt;0,$AA$10,0)</f>
        <v>0</v>
      </c>
      <c r="E265" s="47">
        <f>ROUND(((P$9-SUM(C$9:C264))*G$2/100)/12,0)+ROUND(((P$10-SUM(D$9:D264))*(G$2-P$15)/100)/12,0)</f>
        <v>0</v>
      </c>
      <c r="F265" s="48">
        <f t="shared" si="18"/>
        <v>0</v>
      </c>
      <c r="G265" s="603"/>
      <c r="H265" s="604"/>
      <c r="I265" s="49"/>
      <c r="J265" s="49"/>
      <c r="K265" s="49"/>
      <c r="L265" s="49"/>
      <c r="M265" s="50">
        <f t="shared" ref="M265:M328" si="20">SUM(I265:L265)</f>
        <v>0</v>
      </c>
      <c r="N265" s="56"/>
      <c r="X265" s="16"/>
      <c r="Y265" s="16"/>
      <c r="Z265" s="16"/>
      <c r="AA265" s="17"/>
    </row>
    <row r="266" spans="1:27" s="18" customFormat="1" ht="18.75" customHeight="1">
      <c r="A266" s="43">
        <f t="shared" ref="A266:A329" si="21">IF(F266&gt;0,A265+1,0)</f>
        <v>0</v>
      </c>
      <c r="B266" s="44">
        <f t="shared" si="19"/>
        <v>0</v>
      </c>
      <c r="C266" s="45">
        <f>IF(($P$9-SUM($C$9:C265))&gt;0,$AA$9,0)</f>
        <v>0</v>
      </c>
      <c r="D266" s="46">
        <f>IF(($P$10-SUM($D$9:D265))&gt;0,$AA$10,0)</f>
        <v>0</v>
      </c>
      <c r="E266" s="47">
        <f>ROUND(((P$9-SUM(C$9:C265))*G$2/100)/12,0)+ROUND(((P$10-SUM(D$9:D265))*(G$2-P$15)/100)/12,0)</f>
        <v>0</v>
      </c>
      <c r="F266" s="48">
        <f t="shared" si="18"/>
        <v>0</v>
      </c>
      <c r="G266" s="603"/>
      <c r="H266" s="604"/>
      <c r="I266" s="49"/>
      <c r="J266" s="49"/>
      <c r="K266" s="49"/>
      <c r="L266" s="49"/>
      <c r="M266" s="50">
        <f t="shared" si="20"/>
        <v>0</v>
      </c>
      <c r="N266" s="56"/>
      <c r="X266" s="16"/>
      <c r="Y266" s="16"/>
      <c r="Z266" s="16"/>
      <c r="AA266" s="17"/>
    </row>
    <row r="267" spans="1:27" s="18" customFormat="1" ht="18.75" customHeight="1">
      <c r="A267" s="43">
        <f t="shared" si="21"/>
        <v>0</v>
      </c>
      <c r="B267" s="44">
        <f t="shared" si="19"/>
        <v>0</v>
      </c>
      <c r="C267" s="45">
        <f>IF(($P$9-SUM($C$9:C266))&gt;0,$AA$9,0)</f>
        <v>0</v>
      </c>
      <c r="D267" s="46">
        <f>IF(($P$10-SUM($D$9:D266))&gt;0,$AA$10,0)</f>
        <v>0</v>
      </c>
      <c r="E267" s="47">
        <f>ROUND(((P$9-SUM(C$9:C266))*G$2/100)/12,0)+ROUND(((P$10-SUM(D$9:D266))*(G$2-P$15)/100)/12,0)</f>
        <v>0</v>
      </c>
      <c r="F267" s="48">
        <f t="shared" si="18"/>
        <v>0</v>
      </c>
      <c r="G267" s="603"/>
      <c r="H267" s="604"/>
      <c r="I267" s="49"/>
      <c r="J267" s="49"/>
      <c r="K267" s="49"/>
      <c r="L267" s="49"/>
      <c r="M267" s="50">
        <f t="shared" si="20"/>
        <v>0</v>
      </c>
      <c r="N267" s="56"/>
      <c r="X267" s="16"/>
      <c r="Y267" s="16"/>
      <c r="Z267" s="16"/>
      <c r="AA267" s="17"/>
    </row>
    <row r="268" spans="1:27" s="18" customFormat="1" ht="18.75" customHeight="1">
      <c r="A268" s="43">
        <f t="shared" si="21"/>
        <v>0</v>
      </c>
      <c r="B268" s="44">
        <f t="shared" si="19"/>
        <v>0</v>
      </c>
      <c r="C268" s="45">
        <f>IF(($P$9-SUM($C$9:C267))&gt;0,$AA$9,0)</f>
        <v>0</v>
      </c>
      <c r="D268" s="46">
        <f>IF(($P$10-SUM($D$9:D267))&gt;0,$AA$10,0)</f>
        <v>0</v>
      </c>
      <c r="E268" s="47">
        <f>ROUND(((P$9-SUM(C$9:C267))*G$2/100)/12,0)+ROUND(((P$10-SUM(D$9:D267))*(G$2-P$15)/100)/12,0)</f>
        <v>0</v>
      </c>
      <c r="F268" s="48">
        <f t="shared" si="18"/>
        <v>0</v>
      </c>
      <c r="G268" s="603"/>
      <c r="H268" s="604"/>
      <c r="I268" s="49"/>
      <c r="J268" s="49"/>
      <c r="K268" s="49"/>
      <c r="L268" s="49"/>
      <c r="M268" s="50">
        <f t="shared" si="20"/>
        <v>0</v>
      </c>
      <c r="N268" s="56"/>
      <c r="X268" s="16"/>
      <c r="Y268" s="16"/>
      <c r="Z268" s="16"/>
      <c r="AA268" s="17"/>
    </row>
    <row r="269" spans="1:27" s="18" customFormat="1" ht="18.75" customHeight="1">
      <c r="A269" s="43">
        <f t="shared" si="21"/>
        <v>0</v>
      </c>
      <c r="B269" s="44">
        <f t="shared" si="19"/>
        <v>0</v>
      </c>
      <c r="C269" s="45">
        <f>IF(($P$9-SUM($C$9:C268))&gt;0,$AA$9,0)</f>
        <v>0</v>
      </c>
      <c r="D269" s="46">
        <f>IF(($P$10-SUM($D$9:D268))&gt;0,$AA$10,0)</f>
        <v>0</v>
      </c>
      <c r="E269" s="47">
        <f>ROUND(((P$9-SUM(C$9:C268))*G$2/100)/12,0)+ROUND(((P$10-SUM(D$9:D268))*(G$2-P$15)/100)/12,0)</f>
        <v>0</v>
      </c>
      <c r="F269" s="48">
        <f t="shared" si="18"/>
        <v>0</v>
      </c>
      <c r="G269" s="603"/>
      <c r="H269" s="604"/>
      <c r="I269" s="49"/>
      <c r="J269" s="49"/>
      <c r="K269" s="49"/>
      <c r="L269" s="49"/>
      <c r="M269" s="50">
        <f t="shared" si="20"/>
        <v>0</v>
      </c>
      <c r="N269" s="56"/>
      <c r="X269" s="16"/>
      <c r="Y269" s="16"/>
      <c r="Z269" s="16"/>
      <c r="AA269" s="17"/>
    </row>
    <row r="270" spans="1:27" s="18" customFormat="1" ht="18.75" customHeight="1">
      <c r="A270" s="43">
        <f t="shared" si="21"/>
        <v>0</v>
      </c>
      <c r="B270" s="44">
        <f t="shared" si="19"/>
        <v>0</v>
      </c>
      <c r="C270" s="45">
        <f>IF(($P$9-SUM($C$9:C269))&gt;0,$AA$9,0)</f>
        <v>0</v>
      </c>
      <c r="D270" s="46">
        <f>IF(($P$10-SUM($D$9:D269))&gt;0,$AA$10,0)</f>
        <v>0</v>
      </c>
      <c r="E270" s="47">
        <f>ROUND(((P$9-SUM(C$9:C269))*G$2/100)/12,0)+ROUND(((P$10-SUM(D$9:D269))*(G$2-P$15)/100)/12,0)</f>
        <v>0</v>
      </c>
      <c r="F270" s="48">
        <f t="shared" si="18"/>
        <v>0</v>
      </c>
      <c r="G270" s="58" t="s">
        <v>91</v>
      </c>
      <c r="H270" s="94">
        <f>IF(P$13&gt;1,"未定",SUM(F261:F272))</f>
        <v>0</v>
      </c>
      <c r="I270" s="49"/>
      <c r="J270" s="49"/>
      <c r="K270" s="49"/>
      <c r="L270" s="49"/>
      <c r="M270" s="50">
        <f t="shared" si="20"/>
        <v>0</v>
      </c>
      <c r="N270" s="56"/>
      <c r="X270" s="16"/>
      <c r="Y270" s="16"/>
      <c r="Z270" s="16"/>
      <c r="AA270" s="17"/>
    </row>
    <row r="271" spans="1:27" s="18" customFormat="1" ht="18.75" customHeight="1">
      <c r="A271" s="43">
        <f t="shared" si="21"/>
        <v>0</v>
      </c>
      <c r="B271" s="44">
        <f t="shared" si="19"/>
        <v>0</v>
      </c>
      <c r="C271" s="45">
        <f>IF(($P$9-SUM($C$9:C270))&gt;0,$AA$9,0)</f>
        <v>0</v>
      </c>
      <c r="D271" s="46">
        <f>IF(($P$10-SUM($D$9:D270))&gt;0,$AA$10,0)</f>
        <v>0</v>
      </c>
      <c r="E271" s="47">
        <f>ROUND(((P$9-SUM(C$9:C270))*G$2/100)/12,0)+ROUND(((P$10-SUM(D$9:D270))*(G$2-P$15)/100)/12,0)</f>
        <v>0</v>
      </c>
      <c r="F271" s="48">
        <f t="shared" si="18"/>
        <v>0</v>
      </c>
      <c r="G271" s="60" t="s">
        <v>118</v>
      </c>
      <c r="H271" s="61">
        <f>SUM(B261:B272)</f>
        <v>0</v>
      </c>
      <c r="I271" s="49"/>
      <c r="J271" s="49"/>
      <c r="K271" s="49"/>
      <c r="L271" s="49"/>
      <c r="M271" s="50">
        <f t="shared" si="20"/>
        <v>0</v>
      </c>
      <c r="N271" s="56"/>
      <c r="X271" s="16"/>
      <c r="Y271" s="16"/>
      <c r="Z271" s="16"/>
      <c r="AA271" s="17"/>
    </row>
    <row r="272" spans="1:27" s="18" customFormat="1" ht="18.75" customHeight="1">
      <c r="A272" s="64">
        <f t="shared" si="21"/>
        <v>0</v>
      </c>
      <c r="B272" s="65">
        <f t="shared" si="19"/>
        <v>0</v>
      </c>
      <c r="C272" s="66">
        <f>IF(($P$9-SUM($C$9:C271))&gt;0,$AA$9,0)</f>
        <v>0</v>
      </c>
      <c r="D272" s="67">
        <f>IF(($P$10-SUM($D$9:D271))&gt;0,$AA$10,0)</f>
        <v>0</v>
      </c>
      <c r="E272" s="68">
        <f>ROUND(((P$9-SUM(C$9:C271))*G$2/100)/12,0)+ROUND(((P$10-SUM(D$9:D271))*(G$2-P$15)/100)/12,0)</f>
        <v>0</v>
      </c>
      <c r="F272" s="69">
        <f t="shared" si="18"/>
        <v>0</v>
      </c>
      <c r="G272" s="70" t="s">
        <v>125</v>
      </c>
      <c r="H272" s="71">
        <f>IF(P$13&gt;1,"未定",SUM(E261:E272))</f>
        <v>0</v>
      </c>
      <c r="I272" s="72"/>
      <c r="J272" s="72"/>
      <c r="K272" s="72"/>
      <c r="L272" s="72"/>
      <c r="M272" s="73">
        <f t="shared" si="20"/>
        <v>0</v>
      </c>
      <c r="N272" s="56"/>
      <c r="X272" s="16"/>
      <c r="Y272" s="16"/>
      <c r="Z272" s="16"/>
      <c r="AA272" s="17"/>
    </row>
    <row r="273" spans="1:27" s="18" customFormat="1" ht="18.75" customHeight="1">
      <c r="A273" s="31">
        <f t="shared" si="21"/>
        <v>0</v>
      </c>
      <c r="B273" s="32">
        <f t="shared" si="19"/>
        <v>0</v>
      </c>
      <c r="C273" s="33">
        <f>IF(($P$9-SUM($C$9:C272))&gt;0,$AA$9,0)</f>
        <v>0</v>
      </c>
      <c r="D273" s="34">
        <f>IF(($P$10-SUM($D$9:D272))&gt;0,$AA$10,0)</f>
        <v>0</v>
      </c>
      <c r="E273" s="79">
        <f>ROUND(((P$9-SUM(C$9:C272))*G$2/100)/12,0)+ROUND(((P$10-SUM(D$9:D272))*(G$2-P$15)/100)/12,0)</f>
        <v>0</v>
      </c>
      <c r="F273" s="36">
        <f t="shared" si="18"/>
        <v>0</v>
      </c>
      <c r="G273" s="601" t="s">
        <v>155</v>
      </c>
      <c r="H273" s="602"/>
      <c r="I273" s="37"/>
      <c r="J273" s="37"/>
      <c r="K273" s="37"/>
      <c r="L273" s="37"/>
      <c r="M273" s="39">
        <f t="shared" si="20"/>
        <v>0</v>
      </c>
      <c r="N273" s="56"/>
      <c r="X273" s="16"/>
      <c r="Y273" s="16"/>
      <c r="Z273" s="16"/>
      <c r="AA273" s="17"/>
    </row>
    <row r="274" spans="1:27" s="18" customFormat="1" ht="18.75" customHeight="1">
      <c r="A274" s="43">
        <f t="shared" si="21"/>
        <v>0</v>
      </c>
      <c r="B274" s="44">
        <f t="shared" si="19"/>
        <v>0</v>
      </c>
      <c r="C274" s="45">
        <f>IF(($P$9-SUM($C$9:C273))&gt;0,$AA$9,0)</f>
        <v>0</v>
      </c>
      <c r="D274" s="46">
        <f>IF(($P$10-SUM($D$9:D273))&gt;0,$AA$10,0)</f>
        <v>0</v>
      </c>
      <c r="E274" s="47">
        <f>ROUND(((P$9-SUM(C$9:C273))*G$2/100)/12,0)+ROUND(((P$10-SUM(D$9:D273))*(G$2-P$15)/100)/12,0)</f>
        <v>0</v>
      </c>
      <c r="F274" s="48">
        <f t="shared" si="18"/>
        <v>0</v>
      </c>
      <c r="G274" s="603"/>
      <c r="H274" s="604"/>
      <c r="I274" s="49"/>
      <c r="J274" s="49"/>
      <c r="K274" s="49"/>
      <c r="L274" s="49"/>
      <c r="M274" s="50">
        <f t="shared" si="20"/>
        <v>0</v>
      </c>
      <c r="N274" s="56"/>
      <c r="X274" s="16"/>
      <c r="Y274" s="16"/>
      <c r="Z274" s="16"/>
      <c r="AA274" s="17"/>
    </row>
    <row r="275" spans="1:27" s="18" customFormat="1" ht="18.75" customHeight="1">
      <c r="A275" s="43">
        <f t="shared" si="21"/>
        <v>0</v>
      </c>
      <c r="B275" s="44">
        <f t="shared" si="19"/>
        <v>0</v>
      </c>
      <c r="C275" s="45">
        <f>IF(($P$9-SUM($C$9:C274))&gt;0,$AA$9,0)</f>
        <v>0</v>
      </c>
      <c r="D275" s="46">
        <f>IF(($P$10-SUM($D$9:D274))&gt;0,$AA$10,0)</f>
        <v>0</v>
      </c>
      <c r="E275" s="47">
        <f>ROUND(((P$9-SUM(C$9:C274))*G$2/100)/12,0)+ROUND(((P$10-SUM(D$9:D274))*(G$2-P$15)/100)/12,0)</f>
        <v>0</v>
      </c>
      <c r="F275" s="48">
        <f t="shared" si="18"/>
        <v>0</v>
      </c>
      <c r="G275" s="603"/>
      <c r="H275" s="604"/>
      <c r="I275" s="49"/>
      <c r="J275" s="49"/>
      <c r="K275" s="49"/>
      <c r="L275" s="49"/>
      <c r="M275" s="50">
        <f t="shared" si="20"/>
        <v>0</v>
      </c>
      <c r="N275" s="56"/>
      <c r="X275" s="16"/>
      <c r="Y275" s="16"/>
      <c r="Z275" s="16"/>
      <c r="AA275" s="17"/>
    </row>
    <row r="276" spans="1:27" s="18" customFormat="1" ht="18.75" customHeight="1">
      <c r="A276" s="43">
        <f t="shared" si="21"/>
        <v>0</v>
      </c>
      <c r="B276" s="44">
        <f t="shared" si="19"/>
        <v>0</v>
      </c>
      <c r="C276" s="45">
        <f>IF(($P$9-SUM($C$9:C275))&gt;0,$AA$9,0)</f>
        <v>0</v>
      </c>
      <c r="D276" s="46">
        <f>IF(($P$10-SUM($D$9:D275))&gt;0,$AA$10,0)</f>
        <v>0</v>
      </c>
      <c r="E276" s="47">
        <f>ROUND(((P$9-SUM(C$9:C275))*G$2/100)/12,0)+ROUND(((P$10-SUM(D$9:D275))*(G$2-P$15)/100)/12,0)</f>
        <v>0</v>
      </c>
      <c r="F276" s="48">
        <f t="shared" si="18"/>
        <v>0</v>
      </c>
      <c r="G276" s="603"/>
      <c r="H276" s="604"/>
      <c r="I276" s="49"/>
      <c r="J276" s="49"/>
      <c r="K276" s="49"/>
      <c r="L276" s="49"/>
      <c r="M276" s="50">
        <f t="shared" si="20"/>
        <v>0</v>
      </c>
      <c r="N276" s="56"/>
      <c r="X276" s="16"/>
      <c r="Y276" s="16"/>
      <c r="Z276" s="16"/>
      <c r="AA276" s="17"/>
    </row>
    <row r="277" spans="1:27" s="18" customFormat="1" ht="18.75" customHeight="1">
      <c r="A277" s="43">
        <f t="shared" si="21"/>
        <v>0</v>
      </c>
      <c r="B277" s="44">
        <f t="shared" si="19"/>
        <v>0</v>
      </c>
      <c r="C277" s="45">
        <f>IF(($P$9-SUM($C$9:C276))&gt;0,$AA$9,0)</f>
        <v>0</v>
      </c>
      <c r="D277" s="46">
        <f>IF(($P$10-SUM($D$9:D276))&gt;0,$AA$10,0)</f>
        <v>0</v>
      </c>
      <c r="E277" s="47">
        <f>ROUND(((P$9-SUM(C$9:C276))*G$2/100)/12,0)+ROUND(((P$10-SUM(D$9:D276))*(G$2-P$15)/100)/12,0)</f>
        <v>0</v>
      </c>
      <c r="F277" s="48">
        <f t="shared" si="18"/>
        <v>0</v>
      </c>
      <c r="G277" s="603"/>
      <c r="H277" s="604"/>
      <c r="I277" s="49"/>
      <c r="J277" s="49"/>
      <c r="K277" s="49"/>
      <c r="L277" s="49"/>
      <c r="M277" s="50">
        <f t="shared" si="20"/>
        <v>0</v>
      </c>
      <c r="N277" s="56"/>
      <c r="X277" s="16"/>
      <c r="Y277" s="16"/>
      <c r="Z277" s="16"/>
      <c r="AA277" s="17"/>
    </row>
    <row r="278" spans="1:27" s="18" customFormat="1" ht="18.75" customHeight="1">
      <c r="A278" s="43">
        <f t="shared" si="21"/>
        <v>0</v>
      </c>
      <c r="B278" s="44">
        <f t="shared" si="19"/>
        <v>0</v>
      </c>
      <c r="C278" s="45">
        <f>IF(($P$9-SUM($C$9:C277))&gt;0,$AA$9,0)</f>
        <v>0</v>
      </c>
      <c r="D278" s="46">
        <f>IF(($P$10-SUM($D$9:D277))&gt;0,$AA$10,0)</f>
        <v>0</v>
      </c>
      <c r="E278" s="47">
        <f>ROUND(((P$9-SUM(C$9:C277))*G$2/100)/12,0)+ROUND(((P$10-SUM(D$9:D277))*(G$2-P$15)/100)/12,0)</f>
        <v>0</v>
      </c>
      <c r="F278" s="48">
        <f t="shared" si="18"/>
        <v>0</v>
      </c>
      <c r="G278" s="603"/>
      <c r="H278" s="604"/>
      <c r="I278" s="49"/>
      <c r="J278" s="49"/>
      <c r="K278" s="49"/>
      <c r="L278" s="49"/>
      <c r="M278" s="50">
        <f t="shared" si="20"/>
        <v>0</v>
      </c>
      <c r="N278" s="56"/>
      <c r="X278" s="16"/>
      <c r="Y278" s="16"/>
      <c r="Z278" s="16"/>
      <c r="AA278" s="17"/>
    </row>
    <row r="279" spans="1:27" s="18" customFormat="1" ht="18.75" customHeight="1">
      <c r="A279" s="43">
        <f t="shared" si="21"/>
        <v>0</v>
      </c>
      <c r="B279" s="44">
        <f t="shared" si="19"/>
        <v>0</v>
      </c>
      <c r="C279" s="45">
        <f>IF(($P$9-SUM($C$9:C278))&gt;0,$AA$9,0)</f>
        <v>0</v>
      </c>
      <c r="D279" s="46">
        <f>IF(($P$10-SUM($D$9:D278))&gt;0,$AA$10,0)</f>
        <v>0</v>
      </c>
      <c r="E279" s="47">
        <f>ROUND(((P$9-SUM(C$9:C278))*G$2/100)/12,0)+ROUND(((P$10-SUM(D$9:D278))*(G$2-P$15)/100)/12,0)</f>
        <v>0</v>
      </c>
      <c r="F279" s="48">
        <f t="shared" si="18"/>
        <v>0</v>
      </c>
      <c r="G279" s="603"/>
      <c r="H279" s="604"/>
      <c r="I279" s="49"/>
      <c r="J279" s="49"/>
      <c r="K279" s="49"/>
      <c r="L279" s="49"/>
      <c r="M279" s="50">
        <f t="shared" si="20"/>
        <v>0</v>
      </c>
      <c r="N279" s="56"/>
      <c r="X279" s="16"/>
      <c r="Y279" s="16"/>
      <c r="Z279" s="16"/>
      <c r="AA279" s="17"/>
    </row>
    <row r="280" spans="1:27" s="18" customFormat="1" ht="18.75" customHeight="1">
      <c r="A280" s="43">
        <f t="shared" si="21"/>
        <v>0</v>
      </c>
      <c r="B280" s="44">
        <f t="shared" si="19"/>
        <v>0</v>
      </c>
      <c r="C280" s="45">
        <f>IF(($P$9-SUM($C$9:C279))&gt;0,$AA$9,0)</f>
        <v>0</v>
      </c>
      <c r="D280" s="46">
        <f>IF(($P$10-SUM($D$9:D279))&gt;0,$AA$10,0)</f>
        <v>0</v>
      </c>
      <c r="E280" s="47">
        <f>ROUND(((P$9-SUM(C$9:C279))*G$2/100)/12,0)+ROUND(((P$10-SUM(D$9:D279))*(G$2-P$15)/100)/12,0)</f>
        <v>0</v>
      </c>
      <c r="F280" s="48">
        <f t="shared" si="18"/>
        <v>0</v>
      </c>
      <c r="G280" s="603"/>
      <c r="H280" s="604"/>
      <c r="I280" s="49"/>
      <c r="J280" s="49"/>
      <c r="K280" s="49"/>
      <c r="L280" s="49"/>
      <c r="M280" s="50">
        <f t="shared" si="20"/>
        <v>0</v>
      </c>
      <c r="N280" s="56"/>
      <c r="X280" s="16"/>
      <c r="Y280" s="16"/>
      <c r="Z280" s="16"/>
      <c r="AA280" s="17"/>
    </row>
    <row r="281" spans="1:27" s="18" customFormat="1" ht="18.75" customHeight="1">
      <c r="A281" s="43">
        <f t="shared" si="21"/>
        <v>0</v>
      </c>
      <c r="B281" s="44">
        <f t="shared" si="19"/>
        <v>0</v>
      </c>
      <c r="C281" s="45">
        <f>IF(($P$9-SUM($C$9:C280))&gt;0,$AA$9,0)</f>
        <v>0</v>
      </c>
      <c r="D281" s="46">
        <f>IF(($P$10-SUM($D$9:D280))&gt;0,$AA$10,0)</f>
        <v>0</v>
      </c>
      <c r="E281" s="47">
        <f>ROUND(((P$9-SUM(C$9:C280))*G$2/100)/12,0)+ROUND(((P$10-SUM(D$9:D280))*(G$2-P$15)/100)/12,0)</f>
        <v>0</v>
      </c>
      <c r="F281" s="48">
        <f t="shared" si="18"/>
        <v>0</v>
      </c>
      <c r="G281" s="603"/>
      <c r="H281" s="604"/>
      <c r="I281" s="49"/>
      <c r="J281" s="49"/>
      <c r="K281" s="49"/>
      <c r="L281" s="49"/>
      <c r="M281" s="50">
        <f t="shared" si="20"/>
        <v>0</v>
      </c>
      <c r="N281" s="56"/>
      <c r="X281" s="16"/>
      <c r="Y281" s="16"/>
      <c r="Z281" s="16"/>
      <c r="AA281" s="17"/>
    </row>
    <row r="282" spans="1:27" s="18" customFormat="1" ht="18.75" customHeight="1">
      <c r="A282" s="43">
        <f t="shared" si="21"/>
        <v>0</v>
      </c>
      <c r="B282" s="44">
        <f t="shared" si="19"/>
        <v>0</v>
      </c>
      <c r="C282" s="45">
        <f>IF(($P$9-SUM($C$9:C281))&gt;0,$AA$9,0)</f>
        <v>0</v>
      </c>
      <c r="D282" s="46">
        <f>IF(($P$10-SUM($D$9:D281))&gt;0,$AA$10,0)</f>
        <v>0</v>
      </c>
      <c r="E282" s="47">
        <f>ROUND(((P$9-SUM(C$9:C281))*G$2/100)/12,0)+ROUND(((P$10-SUM(D$9:D281))*(G$2-P$15)/100)/12,0)</f>
        <v>0</v>
      </c>
      <c r="F282" s="48">
        <f t="shared" si="18"/>
        <v>0</v>
      </c>
      <c r="G282" s="58" t="s">
        <v>91</v>
      </c>
      <c r="H282" s="94">
        <f>IF(P$13&gt;1,"未定",SUM(F273:F284))</f>
        <v>0</v>
      </c>
      <c r="I282" s="49"/>
      <c r="J282" s="49"/>
      <c r="K282" s="49"/>
      <c r="L282" s="49"/>
      <c r="M282" s="50">
        <f t="shared" si="20"/>
        <v>0</v>
      </c>
      <c r="N282" s="56"/>
      <c r="X282" s="16"/>
      <c r="Y282" s="16"/>
      <c r="Z282" s="16"/>
      <c r="AA282" s="17"/>
    </row>
    <row r="283" spans="1:27" s="18" customFormat="1" ht="18.75" customHeight="1">
      <c r="A283" s="43">
        <f t="shared" si="21"/>
        <v>0</v>
      </c>
      <c r="B283" s="44">
        <f t="shared" si="19"/>
        <v>0</v>
      </c>
      <c r="C283" s="45">
        <f>IF(($P$9-SUM($C$9:C282))&gt;0,$AA$9,0)</f>
        <v>0</v>
      </c>
      <c r="D283" s="46">
        <f>IF(($P$10-SUM($D$9:D282))&gt;0,$AA$10,0)</f>
        <v>0</v>
      </c>
      <c r="E283" s="47">
        <f>ROUND(((P$9-SUM(C$9:C282))*G$2/100)/12,0)+ROUND(((P$10-SUM(D$9:D282))*(G$2-P$15)/100)/12,0)</f>
        <v>0</v>
      </c>
      <c r="F283" s="48">
        <f t="shared" si="18"/>
        <v>0</v>
      </c>
      <c r="G283" s="60" t="s">
        <v>118</v>
      </c>
      <c r="H283" s="61">
        <f>SUM(B273:B284)</f>
        <v>0</v>
      </c>
      <c r="I283" s="49"/>
      <c r="J283" s="49"/>
      <c r="K283" s="49"/>
      <c r="L283" s="49"/>
      <c r="M283" s="50">
        <f t="shared" si="20"/>
        <v>0</v>
      </c>
      <c r="N283" s="56"/>
      <c r="X283" s="16"/>
      <c r="Y283" s="16"/>
      <c r="Z283" s="16"/>
      <c r="AA283" s="17"/>
    </row>
    <row r="284" spans="1:27" s="18" customFormat="1" ht="18.75" customHeight="1">
      <c r="A284" s="64">
        <f t="shared" si="21"/>
        <v>0</v>
      </c>
      <c r="B284" s="65">
        <f t="shared" si="19"/>
        <v>0</v>
      </c>
      <c r="C284" s="66">
        <f>IF(($P$9-SUM($C$9:C283))&gt;0,$AA$9,0)</f>
        <v>0</v>
      </c>
      <c r="D284" s="67">
        <f>IF(($P$10-SUM($D$9:D283))&gt;0,$AA$10,0)</f>
        <v>0</v>
      </c>
      <c r="E284" s="68">
        <f>ROUND(((P$9-SUM(C$9:C283))*G$2/100)/12,0)+ROUND(((P$10-SUM(D$9:D283))*(G$2-P$15)/100)/12,0)</f>
        <v>0</v>
      </c>
      <c r="F284" s="69">
        <f t="shared" si="18"/>
        <v>0</v>
      </c>
      <c r="G284" s="70" t="s">
        <v>125</v>
      </c>
      <c r="H284" s="71">
        <f>IF(P$13&gt;1,"未定",SUM(E273:E284))</f>
        <v>0</v>
      </c>
      <c r="I284" s="72"/>
      <c r="J284" s="72"/>
      <c r="K284" s="72"/>
      <c r="L284" s="72"/>
      <c r="M284" s="73">
        <f t="shared" si="20"/>
        <v>0</v>
      </c>
      <c r="N284" s="56"/>
      <c r="X284" s="16"/>
      <c r="Y284" s="16"/>
      <c r="Z284" s="16"/>
      <c r="AA284" s="17"/>
    </row>
    <row r="285" spans="1:27" s="18" customFormat="1" ht="18.75" customHeight="1">
      <c r="A285" s="31">
        <f t="shared" si="21"/>
        <v>0</v>
      </c>
      <c r="B285" s="32">
        <f t="shared" si="19"/>
        <v>0</v>
      </c>
      <c r="C285" s="33">
        <f>IF(($P$9-SUM($C$9:C284))&gt;0,$AA$9,0)</f>
        <v>0</v>
      </c>
      <c r="D285" s="34">
        <f>IF(($P$10-SUM($D$9:D284))&gt;0,$AA$10,0)</f>
        <v>0</v>
      </c>
      <c r="E285" s="79">
        <f>ROUND(((P$9-SUM(C$9:C284))*G$2/100)/12,0)+ROUND(((P$10-SUM(D$9:D284))*(G$2-P$15)/100)/12,0)</f>
        <v>0</v>
      </c>
      <c r="F285" s="36">
        <f t="shared" si="18"/>
        <v>0</v>
      </c>
      <c r="G285" s="601" t="s">
        <v>156</v>
      </c>
      <c r="H285" s="602"/>
      <c r="I285" s="37"/>
      <c r="J285" s="37"/>
      <c r="K285" s="37"/>
      <c r="L285" s="37"/>
      <c r="M285" s="39">
        <f t="shared" si="20"/>
        <v>0</v>
      </c>
      <c r="N285" s="56"/>
      <c r="X285" s="16"/>
      <c r="Y285" s="16"/>
      <c r="Z285" s="16"/>
      <c r="AA285" s="17"/>
    </row>
    <row r="286" spans="1:27" s="18" customFormat="1" ht="18.75" customHeight="1">
      <c r="A286" s="43">
        <f t="shared" si="21"/>
        <v>0</v>
      </c>
      <c r="B286" s="44">
        <f t="shared" si="19"/>
        <v>0</v>
      </c>
      <c r="C286" s="45">
        <f>IF(($P$9-SUM($C$9:C285))&gt;0,$AA$9,0)</f>
        <v>0</v>
      </c>
      <c r="D286" s="46">
        <f>IF(($P$10-SUM($D$9:D285))&gt;0,$AA$10,0)</f>
        <v>0</v>
      </c>
      <c r="E286" s="47">
        <f>ROUND(((P$9-SUM(C$9:C285))*G$2/100)/12,0)+ROUND(((P$10-SUM(D$9:D285))*(G$2-P$15)/100)/12,0)</f>
        <v>0</v>
      </c>
      <c r="F286" s="48">
        <f t="shared" si="18"/>
        <v>0</v>
      </c>
      <c r="G286" s="603"/>
      <c r="H286" s="604"/>
      <c r="I286" s="49"/>
      <c r="J286" s="49"/>
      <c r="K286" s="49"/>
      <c r="L286" s="49"/>
      <c r="M286" s="50">
        <f t="shared" si="20"/>
        <v>0</v>
      </c>
      <c r="N286" s="56"/>
      <c r="X286" s="16"/>
      <c r="Y286" s="16"/>
      <c r="Z286" s="16"/>
      <c r="AA286" s="17"/>
    </row>
    <row r="287" spans="1:27" s="18" customFormat="1" ht="18.75" customHeight="1">
      <c r="A287" s="43">
        <f t="shared" si="21"/>
        <v>0</v>
      </c>
      <c r="B287" s="44">
        <f t="shared" si="19"/>
        <v>0</v>
      </c>
      <c r="C287" s="45">
        <f>IF(($P$9-SUM($C$9:C286))&gt;0,$AA$9,0)</f>
        <v>0</v>
      </c>
      <c r="D287" s="46">
        <f>IF(($P$10-SUM($D$9:D286))&gt;0,$AA$10,0)</f>
        <v>0</v>
      </c>
      <c r="E287" s="47">
        <f>ROUND(((P$9-SUM(C$9:C286))*G$2/100)/12,0)+ROUND(((P$10-SUM(D$9:D286))*(G$2-P$15)/100)/12,0)</f>
        <v>0</v>
      </c>
      <c r="F287" s="48">
        <f t="shared" si="18"/>
        <v>0</v>
      </c>
      <c r="G287" s="603"/>
      <c r="H287" s="604"/>
      <c r="I287" s="49"/>
      <c r="J287" s="49"/>
      <c r="K287" s="49"/>
      <c r="L287" s="49"/>
      <c r="M287" s="50">
        <f t="shared" si="20"/>
        <v>0</v>
      </c>
      <c r="N287" s="56"/>
      <c r="X287" s="16"/>
      <c r="Y287" s="16"/>
      <c r="Z287" s="16"/>
      <c r="AA287" s="17"/>
    </row>
    <row r="288" spans="1:27" s="18" customFormat="1" ht="18.75" customHeight="1">
      <c r="A288" s="43">
        <f t="shared" si="21"/>
        <v>0</v>
      </c>
      <c r="B288" s="44">
        <f t="shared" si="19"/>
        <v>0</v>
      </c>
      <c r="C288" s="45">
        <f>IF(($P$9-SUM($C$9:C287))&gt;0,$AA$9,0)</f>
        <v>0</v>
      </c>
      <c r="D288" s="46">
        <f>IF(($P$10-SUM($D$9:D287))&gt;0,$AA$10,0)</f>
        <v>0</v>
      </c>
      <c r="E288" s="47">
        <f>ROUND(((P$9-SUM(C$9:C287))*G$2/100)/12,0)+ROUND(((P$10-SUM(D$9:D287))*(G$2-P$15)/100)/12,0)</f>
        <v>0</v>
      </c>
      <c r="F288" s="48">
        <f t="shared" si="18"/>
        <v>0</v>
      </c>
      <c r="G288" s="603"/>
      <c r="H288" s="604"/>
      <c r="I288" s="49"/>
      <c r="J288" s="49"/>
      <c r="K288" s="49"/>
      <c r="L288" s="49"/>
      <c r="M288" s="50">
        <f t="shared" si="20"/>
        <v>0</v>
      </c>
      <c r="N288" s="56"/>
      <c r="X288" s="16"/>
      <c r="Y288" s="16"/>
      <c r="Z288" s="16"/>
      <c r="AA288" s="17"/>
    </row>
    <row r="289" spans="1:27" s="18" customFormat="1" ht="18.75" customHeight="1">
      <c r="A289" s="43">
        <f t="shared" si="21"/>
        <v>0</v>
      </c>
      <c r="B289" s="44">
        <f t="shared" si="19"/>
        <v>0</v>
      </c>
      <c r="C289" s="45">
        <f>IF(($P$9-SUM($C$9:C288))&gt;0,$AA$9,0)</f>
        <v>0</v>
      </c>
      <c r="D289" s="46">
        <f>IF(($P$10-SUM($D$9:D288))&gt;0,$AA$10,0)</f>
        <v>0</v>
      </c>
      <c r="E289" s="47">
        <f>ROUND(((P$9-SUM(C$9:C288))*G$2/100)/12,0)+ROUND(((P$10-SUM(D$9:D288))*(G$2-P$15)/100)/12,0)</f>
        <v>0</v>
      </c>
      <c r="F289" s="48">
        <f t="shared" si="18"/>
        <v>0</v>
      </c>
      <c r="G289" s="603"/>
      <c r="H289" s="604"/>
      <c r="I289" s="49"/>
      <c r="J289" s="49"/>
      <c r="K289" s="49"/>
      <c r="L289" s="49"/>
      <c r="M289" s="50">
        <f t="shared" si="20"/>
        <v>0</v>
      </c>
      <c r="N289" s="56"/>
      <c r="X289" s="16"/>
      <c r="Y289" s="16"/>
      <c r="Z289" s="16"/>
      <c r="AA289" s="17"/>
    </row>
    <row r="290" spans="1:27" s="18" customFormat="1" ht="18.75" customHeight="1">
      <c r="A290" s="43">
        <f t="shared" si="21"/>
        <v>0</v>
      </c>
      <c r="B290" s="44">
        <f t="shared" si="19"/>
        <v>0</v>
      </c>
      <c r="C290" s="45">
        <f>IF(($P$9-SUM($C$9:C289))&gt;0,$AA$9,0)</f>
        <v>0</v>
      </c>
      <c r="D290" s="46">
        <f>IF(($P$10-SUM($D$9:D289))&gt;0,$AA$10,0)</f>
        <v>0</v>
      </c>
      <c r="E290" s="47">
        <f>ROUND(((P$9-SUM(C$9:C289))*G$2/100)/12,0)+ROUND(((P$10-SUM(D$9:D289))*(G$2-P$15)/100)/12,0)</f>
        <v>0</v>
      </c>
      <c r="F290" s="48">
        <f t="shared" si="18"/>
        <v>0</v>
      </c>
      <c r="G290" s="603"/>
      <c r="H290" s="604"/>
      <c r="I290" s="49"/>
      <c r="J290" s="49"/>
      <c r="K290" s="49"/>
      <c r="L290" s="49"/>
      <c r="M290" s="50">
        <f t="shared" si="20"/>
        <v>0</v>
      </c>
      <c r="N290" s="56"/>
      <c r="X290" s="16"/>
      <c r="Y290" s="16"/>
      <c r="Z290" s="16"/>
      <c r="AA290" s="17"/>
    </row>
    <row r="291" spans="1:27" s="18" customFormat="1" ht="18.75" customHeight="1">
      <c r="A291" s="43">
        <f t="shared" si="21"/>
        <v>0</v>
      </c>
      <c r="B291" s="44">
        <f t="shared" si="19"/>
        <v>0</v>
      </c>
      <c r="C291" s="45">
        <f>IF(($P$9-SUM($C$9:C290))&gt;0,$AA$9,0)</f>
        <v>0</v>
      </c>
      <c r="D291" s="46">
        <f>IF(($P$10-SUM($D$9:D290))&gt;0,$AA$10,0)</f>
        <v>0</v>
      </c>
      <c r="E291" s="47">
        <f>ROUND(((P$9-SUM(C$9:C290))*G$2/100)/12,0)+ROUND(((P$10-SUM(D$9:D290))*(G$2-P$15)/100)/12,0)</f>
        <v>0</v>
      </c>
      <c r="F291" s="48">
        <f t="shared" si="18"/>
        <v>0</v>
      </c>
      <c r="G291" s="603"/>
      <c r="H291" s="604"/>
      <c r="I291" s="49"/>
      <c r="J291" s="49"/>
      <c r="K291" s="49"/>
      <c r="L291" s="49"/>
      <c r="M291" s="50">
        <f t="shared" si="20"/>
        <v>0</v>
      </c>
      <c r="N291" s="56"/>
      <c r="X291" s="16"/>
      <c r="Y291" s="16"/>
      <c r="Z291" s="16"/>
      <c r="AA291" s="17"/>
    </row>
    <row r="292" spans="1:27" s="18" customFormat="1" ht="18.75" customHeight="1">
      <c r="A292" s="43">
        <f t="shared" si="21"/>
        <v>0</v>
      </c>
      <c r="B292" s="44">
        <f t="shared" si="19"/>
        <v>0</v>
      </c>
      <c r="C292" s="45">
        <f>IF(($P$9-SUM($C$9:C291))&gt;0,$AA$9,0)</f>
        <v>0</v>
      </c>
      <c r="D292" s="46">
        <f>IF(($P$10-SUM($D$9:D291))&gt;0,$AA$10,0)</f>
        <v>0</v>
      </c>
      <c r="E292" s="47">
        <f>ROUND(((P$9-SUM(C$9:C291))*G$2/100)/12,0)+ROUND(((P$10-SUM(D$9:D291))*(G$2-P$15)/100)/12,0)</f>
        <v>0</v>
      </c>
      <c r="F292" s="48">
        <f t="shared" si="18"/>
        <v>0</v>
      </c>
      <c r="G292" s="603"/>
      <c r="H292" s="604"/>
      <c r="I292" s="49"/>
      <c r="J292" s="49"/>
      <c r="K292" s="49"/>
      <c r="L292" s="49"/>
      <c r="M292" s="50">
        <f t="shared" si="20"/>
        <v>0</v>
      </c>
      <c r="N292" s="56"/>
      <c r="X292" s="16"/>
      <c r="Y292" s="16"/>
      <c r="Z292" s="16"/>
      <c r="AA292" s="17"/>
    </row>
    <row r="293" spans="1:27" s="18" customFormat="1" ht="18.75" customHeight="1">
      <c r="A293" s="43">
        <f t="shared" si="21"/>
        <v>0</v>
      </c>
      <c r="B293" s="44">
        <f t="shared" si="19"/>
        <v>0</v>
      </c>
      <c r="C293" s="45">
        <f>IF(($P$9-SUM($C$9:C292))&gt;0,$AA$9,0)</f>
        <v>0</v>
      </c>
      <c r="D293" s="46">
        <f>IF(($P$10-SUM($D$9:D292))&gt;0,$AA$10,0)</f>
        <v>0</v>
      </c>
      <c r="E293" s="47">
        <f>ROUND(((P$9-SUM(C$9:C292))*G$2/100)/12,0)+ROUND(((P$10-SUM(D$9:D292))*(G$2-P$15)/100)/12,0)</f>
        <v>0</v>
      </c>
      <c r="F293" s="48">
        <f t="shared" si="18"/>
        <v>0</v>
      </c>
      <c r="G293" s="603"/>
      <c r="H293" s="604"/>
      <c r="I293" s="49"/>
      <c r="J293" s="49"/>
      <c r="K293" s="49"/>
      <c r="L293" s="49"/>
      <c r="M293" s="50">
        <f t="shared" si="20"/>
        <v>0</v>
      </c>
      <c r="N293" s="56"/>
      <c r="X293" s="16"/>
      <c r="Y293" s="16"/>
      <c r="Z293" s="16"/>
      <c r="AA293" s="17"/>
    </row>
    <row r="294" spans="1:27" s="18" customFormat="1" ht="18.75" customHeight="1">
      <c r="A294" s="43">
        <f t="shared" si="21"/>
        <v>0</v>
      </c>
      <c r="B294" s="44">
        <f t="shared" si="19"/>
        <v>0</v>
      </c>
      <c r="C294" s="45">
        <f>IF(($P$9-SUM($C$9:C293))&gt;0,$AA$9,0)</f>
        <v>0</v>
      </c>
      <c r="D294" s="46">
        <f>IF(($P$10-SUM($D$9:D293))&gt;0,$AA$10,0)</f>
        <v>0</v>
      </c>
      <c r="E294" s="47">
        <f>ROUND(((P$9-SUM(C$9:C293))*G$2/100)/12,0)+ROUND(((P$10-SUM(D$9:D293))*(G$2-P$15)/100)/12,0)</f>
        <v>0</v>
      </c>
      <c r="F294" s="48">
        <f t="shared" si="18"/>
        <v>0</v>
      </c>
      <c r="G294" s="58" t="s">
        <v>91</v>
      </c>
      <c r="H294" s="94">
        <f>IF(P$13&gt;1,"未定",SUM(F285:F296))</f>
        <v>0</v>
      </c>
      <c r="I294" s="49"/>
      <c r="J294" s="49"/>
      <c r="K294" s="49"/>
      <c r="L294" s="49"/>
      <c r="M294" s="50">
        <f t="shared" si="20"/>
        <v>0</v>
      </c>
      <c r="N294" s="56"/>
      <c r="X294" s="16"/>
      <c r="Y294" s="16"/>
      <c r="Z294" s="16"/>
      <c r="AA294" s="17"/>
    </row>
    <row r="295" spans="1:27" s="18" customFormat="1" ht="18.75" customHeight="1">
      <c r="A295" s="43">
        <f t="shared" si="21"/>
        <v>0</v>
      </c>
      <c r="B295" s="44">
        <f t="shared" si="19"/>
        <v>0</v>
      </c>
      <c r="C295" s="45">
        <f>IF(($P$9-SUM($C$9:C294))&gt;0,$AA$9,0)</f>
        <v>0</v>
      </c>
      <c r="D295" s="46">
        <f>IF(($P$10-SUM($D$9:D294))&gt;0,$AA$10,0)</f>
        <v>0</v>
      </c>
      <c r="E295" s="47">
        <f>ROUND(((P$9-SUM(C$9:C294))*G$2/100)/12,0)+ROUND(((P$10-SUM(D$9:D294))*(G$2-P$15)/100)/12,0)</f>
        <v>0</v>
      </c>
      <c r="F295" s="48">
        <f t="shared" si="18"/>
        <v>0</v>
      </c>
      <c r="G295" s="60" t="s">
        <v>118</v>
      </c>
      <c r="H295" s="61">
        <f>SUM(B285:B296)</f>
        <v>0</v>
      </c>
      <c r="I295" s="49"/>
      <c r="J295" s="49"/>
      <c r="K295" s="49"/>
      <c r="L295" s="49"/>
      <c r="M295" s="50">
        <f t="shared" si="20"/>
        <v>0</v>
      </c>
      <c r="N295" s="56"/>
      <c r="X295" s="16"/>
      <c r="Y295" s="16"/>
      <c r="Z295" s="16"/>
      <c r="AA295" s="17"/>
    </row>
    <row r="296" spans="1:27" s="18" customFormat="1" ht="18.75" customHeight="1">
      <c r="A296" s="64">
        <f t="shared" si="21"/>
        <v>0</v>
      </c>
      <c r="B296" s="65">
        <f t="shared" si="19"/>
        <v>0</v>
      </c>
      <c r="C296" s="66">
        <f>IF(($P$9-SUM($C$9:C295))&gt;0,$AA$9,0)</f>
        <v>0</v>
      </c>
      <c r="D296" s="67">
        <f>IF(($P$10-SUM($D$9:D295))&gt;0,$AA$10,0)</f>
        <v>0</v>
      </c>
      <c r="E296" s="68">
        <f>ROUND(((P$9-SUM(C$9:C295))*G$2/100)/12,0)+ROUND(((P$10-SUM(D$9:D295))*(G$2-P$15)/100)/12,0)</f>
        <v>0</v>
      </c>
      <c r="F296" s="69">
        <f t="shared" si="18"/>
        <v>0</v>
      </c>
      <c r="G296" s="70" t="s">
        <v>125</v>
      </c>
      <c r="H296" s="71">
        <f>IF(P$13&gt;1,"未定",SUM(E285:E296))</f>
        <v>0</v>
      </c>
      <c r="I296" s="72"/>
      <c r="J296" s="72"/>
      <c r="K296" s="72"/>
      <c r="L296" s="72"/>
      <c r="M296" s="73">
        <f t="shared" si="20"/>
        <v>0</v>
      </c>
      <c r="N296" s="56"/>
      <c r="X296" s="16"/>
      <c r="Y296" s="16"/>
      <c r="Z296" s="16"/>
      <c r="AA296" s="17"/>
    </row>
    <row r="297" spans="1:27" s="18" customFormat="1" ht="18.75" customHeight="1">
      <c r="A297" s="31">
        <f t="shared" si="21"/>
        <v>0</v>
      </c>
      <c r="B297" s="32">
        <f t="shared" si="19"/>
        <v>0</v>
      </c>
      <c r="C297" s="33">
        <f>IF(($P$9-SUM($C$9:C296))&gt;0,$AA$9,0)</f>
        <v>0</v>
      </c>
      <c r="D297" s="34">
        <f>IF(($P$10-SUM($D$9:D296))&gt;0,$AA$10,0)</f>
        <v>0</v>
      </c>
      <c r="E297" s="79">
        <f>ROUND(((P$9-SUM(C$9:C296))*G$2/100)/12,0)+ROUND(((P$10-SUM(D$9:D296))*(G$2-P$15)/100)/12,0)</f>
        <v>0</v>
      </c>
      <c r="F297" s="36">
        <f t="shared" si="18"/>
        <v>0</v>
      </c>
      <c r="G297" s="601" t="s">
        <v>157</v>
      </c>
      <c r="H297" s="602"/>
      <c r="I297" s="37"/>
      <c r="J297" s="37"/>
      <c r="K297" s="37"/>
      <c r="L297" s="37"/>
      <c r="M297" s="39">
        <f t="shared" si="20"/>
        <v>0</v>
      </c>
      <c r="N297" s="56"/>
      <c r="X297" s="16"/>
      <c r="Y297" s="16"/>
      <c r="Z297" s="16"/>
      <c r="AA297" s="17"/>
    </row>
    <row r="298" spans="1:27" s="18" customFormat="1" ht="18.75" customHeight="1">
      <c r="A298" s="43">
        <f t="shared" si="21"/>
        <v>0</v>
      </c>
      <c r="B298" s="44">
        <f t="shared" si="19"/>
        <v>0</v>
      </c>
      <c r="C298" s="45">
        <f>IF(($P$9-SUM($C$9:C297))&gt;0,$AA$9,0)</f>
        <v>0</v>
      </c>
      <c r="D298" s="46">
        <f>IF(($P$10-SUM($D$9:D297))&gt;0,$AA$10,0)</f>
        <v>0</v>
      </c>
      <c r="E298" s="47">
        <f>ROUND(((P$9-SUM(C$9:C297))*G$2/100)/12,0)+ROUND(((P$10-SUM(D$9:D297))*(G$2-P$15)/100)/12,0)</f>
        <v>0</v>
      </c>
      <c r="F298" s="48">
        <f t="shared" si="18"/>
        <v>0</v>
      </c>
      <c r="G298" s="603"/>
      <c r="H298" s="604"/>
      <c r="I298" s="49"/>
      <c r="J298" s="49"/>
      <c r="K298" s="49"/>
      <c r="L298" s="49"/>
      <c r="M298" s="50">
        <f t="shared" si="20"/>
        <v>0</v>
      </c>
      <c r="N298" s="56"/>
      <c r="X298" s="16"/>
      <c r="Y298" s="16"/>
      <c r="Z298" s="16"/>
      <c r="AA298" s="17"/>
    </row>
    <row r="299" spans="1:27" s="18" customFormat="1" ht="18.75" customHeight="1">
      <c r="A299" s="43">
        <f t="shared" si="21"/>
        <v>0</v>
      </c>
      <c r="B299" s="44">
        <f t="shared" si="19"/>
        <v>0</v>
      </c>
      <c r="C299" s="45">
        <f>IF(($P$9-SUM($C$9:C298))&gt;0,$AA$9,0)</f>
        <v>0</v>
      </c>
      <c r="D299" s="46">
        <f>IF(($P$10-SUM($D$9:D298))&gt;0,$AA$10,0)</f>
        <v>0</v>
      </c>
      <c r="E299" s="47">
        <f>ROUND(((P$9-SUM(C$9:C298))*G$2/100)/12,0)+ROUND(((P$10-SUM(D$9:D298))*(G$2-P$15)/100)/12,0)</f>
        <v>0</v>
      </c>
      <c r="F299" s="48">
        <f t="shared" si="18"/>
        <v>0</v>
      </c>
      <c r="G299" s="603"/>
      <c r="H299" s="604"/>
      <c r="I299" s="49"/>
      <c r="J299" s="49"/>
      <c r="K299" s="49"/>
      <c r="L299" s="49"/>
      <c r="M299" s="50">
        <f t="shared" si="20"/>
        <v>0</v>
      </c>
      <c r="N299" s="56"/>
      <c r="X299" s="16"/>
      <c r="Y299" s="16"/>
      <c r="Z299" s="16"/>
      <c r="AA299" s="17"/>
    </row>
    <row r="300" spans="1:27" s="18" customFormat="1" ht="18.75" customHeight="1">
      <c r="A300" s="43">
        <f t="shared" si="21"/>
        <v>0</v>
      </c>
      <c r="B300" s="44">
        <f t="shared" si="19"/>
        <v>0</v>
      </c>
      <c r="C300" s="45">
        <f>IF(($P$9-SUM($C$9:C299))&gt;0,$AA$9,0)</f>
        <v>0</v>
      </c>
      <c r="D300" s="46">
        <f>IF(($P$10-SUM($D$9:D299))&gt;0,$AA$10,0)</f>
        <v>0</v>
      </c>
      <c r="E300" s="47">
        <f>ROUND(((P$9-SUM(C$9:C299))*G$2/100)/12,0)+ROUND(((P$10-SUM(D$9:D299))*(G$2-P$15)/100)/12,0)</f>
        <v>0</v>
      </c>
      <c r="F300" s="48">
        <f t="shared" si="18"/>
        <v>0</v>
      </c>
      <c r="G300" s="603"/>
      <c r="H300" s="604"/>
      <c r="I300" s="49"/>
      <c r="J300" s="49"/>
      <c r="K300" s="49"/>
      <c r="L300" s="49"/>
      <c r="M300" s="50">
        <f t="shared" si="20"/>
        <v>0</v>
      </c>
      <c r="N300" s="56"/>
      <c r="X300" s="16"/>
      <c r="Y300" s="16"/>
      <c r="Z300" s="16"/>
      <c r="AA300" s="17"/>
    </row>
    <row r="301" spans="1:27" s="18" customFormat="1" ht="18.75" customHeight="1">
      <c r="A301" s="43">
        <f t="shared" si="21"/>
        <v>0</v>
      </c>
      <c r="B301" s="44">
        <f t="shared" si="19"/>
        <v>0</v>
      </c>
      <c r="C301" s="45">
        <f>IF(($P$9-SUM($C$9:C300))&gt;0,$AA$9,0)</f>
        <v>0</v>
      </c>
      <c r="D301" s="46">
        <f>IF(($P$10-SUM($D$9:D300))&gt;0,$AA$10,0)</f>
        <v>0</v>
      </c>
      <c r="E301" s="47">
        <f>ROUND(((P$9-SUM(C$9:C300))*G$2/100)/12,0)+ROUND(((P$10-SUM(D$9:D300))*(G$2-P$15)/100)/12,0)</f>
        <v>0</v>
      </c>
      <c r="F301" s="48">
        <f t="shared" si="18"/>
        <v>0</v>
      </c>
      <c r="G301" s="603"/>
      <c r="H301" s="604"/>
      <c r="I301" s="49"/>
      <c r="J301" s="49"/>
      <c r="K301" s="49"/>
      <c r="L301" s="49"/>
      <c r="M301" s="50">
        <f t="shared" si="20"/>
        <v>0</v>
      </c>
      <c r="N301" s="56"/>
      <c r="X301" s="16"/>
      <c r="Y301" s="16"/>
      <c r="Z301" s="16"/>
      <c r="AA301" s="17"/>
    </row>
    <row r="302" spans="1:27" s="18" customFormat="1" ht="18.75" customHeight="1">
      <c r="A302" s="43">
        <f t="shared" si="21"/>
        <v>0</v>
      </c>
      <c r="B302" s="44">
        <f t="shared" si="19"/>
        <v>0</v>
      </c>
      <c r="C302" s="45">
        <f>IF(($P$9-SUM($C$9:C301))&gt;0,$AA$9,0)</f>
        <v>0</v>
      </c>
      <c r="D302" s="46">
        <f>IF(($P$10-SUM($D$9:D301))&gt;0,$AA$10,0)</f>
        <v>0</v>
      </c>
      <c r="E302" s="47">
        <f>ROUND(((P$9-SUM(C$9:C301))*G$2/100)/12,0)+ROUND(((P$10-SUM(D$9:D301))*(G$2-P$15)/100)/12,0)</f>
        <v>0</v>
      </c>
      <c r="F302" s="48">
        <f t="shared" si="18"/>
        <v>0</v>
      </c>
      <c r="G302" s="603"/>
      <c r="H302" s="604"/>
      <c r="I302" s="49"/>
      <c r="J302" s="49"/>
      <c r="K302" s="49"/>
      <c r="L302" s="49"/>
      <c r="M302" s="50">
        <f t="shared" si="20"/>
        <v>0</v>
      </c>
      <c r="N302" s="56"/>
      <c r="X302" s="16"/>
      <c r="Y302" s="16"/>
      <c r="Z302" s="16"/>
      <c r="AA302" s="17"/>
    </row>
    <row r="303" spans="1:27" s="18" customFormat="1" ht="18.75" customHeight="1">
      <c r="A303" s="43">
        <f t="shared" si="21"/>
        <v>0</v>
      </c>
      <c r="B303" s="44">
        <f t="shared" si="19"/>
        <v>0</v>
      </c>
      <c r="C303" s="45">
        <f>IF(($P$9-SUM($C$9:C302))&gt;0,$AA$9,0)</f>
        <v>0</v>
      </c>
      <c r="D303" s="46">
        <f>IF(($P$10-SUM($D$9:D302))&gt;0,$AA$10,0)</f>
        <v>0</v>
      </c>
      <c r="E303" s="47">
        <f>ROUND(((P$9-SUM(C$9:C302))*G$2/100)/12,0)+ROUND(((P$10-SUM(D$9:D302))*(G$2-P$15)/100)/12,0)</f>
        <v>0</v>
      </c>
      <c r="F303" s="48">
        <f t="shared" si="18"/>
        <v>0</v>
      </c>
      <c r="G303" s="603"/>
      <c r="H303" s="604"/>
      <c r="I303" s="49"/>
      <c r="J303" s="49"/>
      <c r="K303" s="49"/>
      <c r="L303" s="49"/>
      <c r="M303" s="50">
        <f t="shared" si="20"/>
        <v>0</v>
      </c>
      <c r="N303" s="56"/>
      <c r="X303" s="16"/>
      <c r="Y303" s="16"/>
      <c r="Z303" s="16"/>
      <c r="AA303" s="17"/>
    </row>
    <row r="304" spans="1:27" s="18" customFormat="1" ht="18.75" customHeight="1">
      <c r="A304" s="43">
        <f t="shared" si="21"/>
        <v>0</v>
      </c>
      <c r="B304" s="44">
        <f t="shared" si="19"/>
        <v>0</v>
      </c>
      <c r="C304" s="45">
        <f>IF(($P$9-SUM($C$9:C303))&gt;0,$AA$9,0)</f>
        <v>0</v>
      </c>
      <c r="D304" s="46">
        <f>IF(($P$10-SUM($D$9:D303))&gt;0,$AA$10,0)</f>
        <v>0</v>
      </c>
      <c r="E304" s="47">
        <f>ROUND(((P$9-SUM(C$9:C303))*G$2/100)/12,0)+ROUND(((P$10-SUM(D$9:D303))*(G$2-P$15)/100)/12,0)</f>
        <v>0</v>
      </c>
      <c r="F304" s="48">
        <f t="shared" si="18"/>
        <v>0</v>
      </c>
      <c r="G304" s="603"/>
      <c r="H304" s="604"/>
      <c r="I304" s="49"/>
      <c r="J304" s="49"/>
      <c r="K304" s="49"/>
      <c r="L304" s="49"/>
      <c r="M304" s="50">
        <f t="shared" si="20"/>
        <v>0</v>
      </c>
      <c r="N304" s="56"/>
      <c r="X304" s="16"/>
      <c r="Y304" s="16"/>
      <c r="Z304" s="16"/>
      <c r="AA304" s="17"/>
    </row>
    <row r="305" spans="1:27" s="18" customFormat="1" ht="18.75" customHeight="1">
      <c r="A305" s="43">
        <f t="shared" si="21"/>
        <v>0</v>
      </c>
      <c r="B305" s="44">
        <f t="shared" si="19"/>
        <v>0</v>
      </c>
      <c r="C305" s="45">
        <f>IF(($P$9-SUM($C$9:C304))&gt;0,$AA$9,0)</f>
        <v>0</v>
      </c>
      <c r="D305" s="46">
        <f>IF(($P$10-SUM($D$9:D304))&gt;0,$AA$10,0)</f>
        <v>0</v>
      </c>
      <c r="E305" s="47">
        <f>ROUND(((P$9-SUM(C$9:C304))*G$2/100)/12,0)+ROUND(((P$10-SUM(D$9:D304))*(G$2-P$15)/100)/12,0)</f>
        <v>0</v>
      </c>
      <c r="F305" s="48">
        <f t="shared" si="18"/>
        <v>0</v>
      </c>
      <c r="G305" s="603"/>
      <c r="H305" s="604"/>
      <c r="I305" s="49"/>
      <c r="J305" s="49"/>
      <c r="K305" s="49"/>
      <c r="L305" s="49"/>
      <c r="M305" s="50">
        <f t="shared" si="20"/>
        <v>0</v>
      </c>
      <c r="N305" s="56"/>
      <c r="X305" s="16"/>
      <c r="Y305" s="16"/>
      <c r="Z305" s="16"/>
      <c r="AA305" s="17"/>
    </row>
    <row r="306" spans="1:27" s="18" customFormat="1" ht="18.75" customHeight="1">
      <c r="A306" s="43">
        <f t="shared" si="21"/>
        <v>0</v>
      </c>
      <c r="B306" s="44">
        <f t="shared" si="19"/>
        <v>0</v>
      </c>
      <c r="C306" s="45">
        <f>IF(($P$9-SUM($C$9:C305))&gt;0,$AA$9,0)</f>
        <v>0</v>
      </c>
      <c r="D306" s="46">
        <f>IF(($P$10-SUM($D$9:D305))&gt;0,$AA$10,0)</f>
        <v>0</v>
      </c>
      <c r="E306" s="47">
        <f>ROUND(((P$9-SUM(C$9:C305))*G$2/100)/12,0)+ROUND(((P$10-SUM(D$9:D305))*(G$2-P$15)/100)/12,0)</f>
        <v>0</v>
      </c>
      <c r="F306" s="48">
        <f t="shared" si="18"/>
        <v>0</v>
      </c>
      <c r="G306" s="58" t="s">
        <v>91</v>
      </c>
      <c r="H306" s="94">
        <f>IF(P$13&gt;1,"未定",SUM(F297:F308))</f>
        <v>0</v>
      </c>
      <c r="I306" s="49"/>
      <c r="J306" s="49"/>
      <c r="K306" s="49"/>
      <c r="L306" s="49"/>
      <c r="M306" s="50">
        <f t="shared" si="20"/>
        <v>0</v>
      </c>
      <c r="N306" s="56"/>
      <c r="X306" s="16"/>
      <c r="Y306" s="16"/>
      <c r="Z306" s="16"/>
      <c r="AA306" s="17"/>
    </row>
    <row r="307" spans="1:27" s="18" customFormat="1" ht="18.75" customHeight="1">
      <c r="A307" s="43">
        <f t="shared" si="21"/>
        <v>0</v>
      </c>
      <c r="B307" s="44">
        <f t="shared" si="19"/>
        <v>0</v>
      </c>
      <c r="C307" s="45">
        <f>IF(($P$9-SUM($C$9:C306))&gt;0,$AA$9,0)</f>
        <v>0</v>
      </c>
      <c r="D307" s="46">
        <f>IF(($P$10-SUM($D$9:D306))&gt;0,$AA$10,0)</f>
        <v>0</v>
      </c>
      <c r="E307" s="47">
        <f>ROUND(((P$9-SUM(C$9:C306))*G$2/100)/12,0)+ROUND(((P$10-SUM(D$9:D306))*(G$2-P$15)/100)/12,0)</f>
        <v>0</v>
      </c>
      <c r="F307" s="48">
        <f t="shared" si="18"/>
        <v>0</v>
      </c>
      <c r="G307" s="60" t="s">
        <v>118</v>
      </c>
      <c r="H307" s="61">
        <f>SUM(B297:B308)</f>
        <v>0</v>
      </c>
      <c r="I307" s="49"/>
      <c r="J307" s="49"/>
      <c r="K307" s="49"/>
      <c r="L307" s="49"/>
      <c r="M307" s="50">
        <f t="shared" si="20"/>
        <v>0</v>
      </c>
      <c r="N307" s="56"/>
      <c r="X307" s="16"/>
      <c r="Y307" s="16"/>
      <c r="Z307" s="16"/>
      <c r="AA307" s="17"/>
    </row>
    <row r="308" spans="1:27" s="18" customFormat="1" ht="18.75" customHeight="1">
      <c r="A308" s="64">
        <f t="shared" si="21"/>
        <v>0</v>
      </c>
      <c r="B308" s="65">
        <f t="shared" si="19"/>
        <v>0</v>
      </c>
      <c r="C308" s="66">
        <f>IF(($P$9-SUM($C$9:C307))&gt;0,$AA$9,0)</f>
        <v>0</v>
      </c>
      <c r="D308" s="67">
        <f>IF(($P$10-SUM($D$9:D307))&gt;0,$AA$10,0)</f>
        <v>0</v>
      </c>
      <c r="E308" s="68">
        <f>ROUND(((P$9-SUM(C$9:C307))*G$2/100)/12,0)+ROUND(((P$10-SUM(D$9:D307))*(G$2-P$15)/100)/12,0)</f>
        <v>0</v>
      </c>
      <c r="F308" s="69">
        <f t="shared" si="18"/>
        <v>0</v>
      </c>
      <c r="G308" s="70" t="s">
        <v>125</v>
      </c>
      <c r="H308" s="71">
        <f>IF(P$13&gt;1,"未定",SUM(E297:E308))</f>
        <v>0</v>
      </c>
      <c r="I308" s="72"/>
      <c r="J308" s="72"/>
      <c r="K308" s="72"/>
      <c r="L308" s="72"/>
      <c r="M308" s="73">
        <f t="shared" si="20"/>
        <v>0</v>
      </c>
      <c r="N308" s="56"/>
      <c r="X308" s="16"/>
      <c r="Y308" s="16"/>
      <c r="Z308" s="16"/>
      <c r="AA308" s="17"/>
    </row>
    <row r="309" spans="1:27" s="18" customFormat="1" ht="18.75" customHeight="1">
      <c r="A309" s="31">
        <f t="shared" si="21"/>
        <v>0</v>
      </c>
      <c r="B309" s="32">
        <f t="shared" si="19"/>
        <v>0</v>
      </c>
      <c r="C309" s="33">
        <f>IF(($P$9-SUM($C$9:C308))&gt;0,$AA$9,0)</f>
        <v>0</v>
      </c>
      <c r="D309" s="34">
        <f>IF(($P$10-SUM($D$9:D308))&gt;0,$AA$10,0)</f>
        <v>0</v>
      </c>
      <c r="E309" s="79">
        <f>ROUND(((P$9-SUM(C$9:C308))*G$2/100)/12,0)+ROUND(((P$10-SUM(D$9:D308))*(G$2-P$15)/100)/12,0)</f>
        <v>0</v>
      </c>
      <c r="F309" s="36">
        <f t="shared" si="18"/>
        <v>0</v>
      </c>
      <c r="G309" s="601" t="s">
        <v>158</v>
      </c>
      <c r="H309" s="602"/>
      <c r="I309" s="37"/>
      <c r="J309" s="37"/>
      <c r="K309" s="37"/>
      <c r="L309" s="37"/>
      <c r="M309" s="39">
        <f t="shared" si="20"/>
        <v>0</v>
      </c>
      <c r="N309" s="56"/>
      <c r="X309" s="16"/>
      <c r="Y309" s="16"/>
      <c r="Z309" s="16"/>
      <c r="AA309" s="17"/>
    </row>
    <row r="310" spans="1:27" s="18" customFormat="1" ht="18.75" customHeight="1">
      <c r="A310" s="43">
        <f t="shared" si="21"/>
        <v>0</v>
      </c>
      <c r="B310" s="44">
        <f t="shared" si="19"/>
        <v>0</v>
      </c>
      <c r="C310" s="45">
        <f>IF(($P$9-SUM($C$9:C309))&gt;0,$AA$9,0)</f>
        <v>0</v>
      </c>
      <c r="D310" s="46">
        <f>IF(($P$10-SUM($D$9:D309))&gt;0,$AA$10,0)</f>
        <v>0</v>
      </c>
      <c r="E310" s="47">
        <f>ROUND(((P$9-SUM(C$9:C309))*G$2/100)/12,0)+ROUND(((P$10-SUM(D$9:D309))*(G$2-P$15)/100)/12,0)</f>
        <v>0</v>
      </c>
      <c r="F310" s="48">
        <f t="shared" si="18"/>
        <v>0</v>
      </c>
      <c r="G310" s="603"/>
      <c r="H310" s="604"/>
      <c r="I310" s="49"/>
      <c r="J310" s="49"/>
      <c r="K310" s="49"/>
      <c r="L310" s="49"/>
      <c r="M310" s="50">
        <f t="shared" si="20"/>
        <v>0</v>
      </c>
      <c r="N310" s="56"/>
      <c r="X310" s="16"/>
      <c r="Y310" s="16"/>
      <c r="Z310" s="16"/>
      <c r="AA310" s="17"/>
    </row>
    <row r="311" spans="1:27" s="18" customFormat="1" ht="18.75" customHeight="1">
      <c r="A311" s="43">
        <f t="shared" si="21"/>
        <v>0</v>
      </c>
      <c r="B311" s="44">
        <f t="shared" si="19"/>
        <v>0</v>
      </c>
      <c r="C311" s="45">
        <f>IF(($P$9-SUM($C$9:C310))&gt;0,$AA$9,0)</f>
        <v>0</v>
      </c>
      <c r="D311" s="46">
        <f>IF(($P$10-SUM($D$9:D310))&gt;0,$AA$10,0)</f>
        <v>0</v>
      </c>
      <c r="E311" s="47">
        <f>ROUND(((P$9-SUM(C$9:C310))*G$2/100)/12,0)+ROUND(((P$10-SUM(D$9:D310))*(G$2-P$15)/100)/12,0)</f>
        <v>0</v>
      </c>
      <c r="F311" s="48">
        <f t="shared" si="18"/>
        <v>0</v>
      </c>
      <c r="G311" s="603"/>
      <c r="H311" s="604"/>
      <c r="I311" s="49"/>
      <c r="J311" s="49"/>
      <c r="K311" s="49"/>
      <c r="L311" s="49"/>
      <c r="M311" s="50">
        <f t="shared" si="20"/>
        <v>0</v>
      </c>
      <c r="N311" s="56"/>
      <c r="X311" s="16"/>
      <c r="Y311" s="16"/>
      <c r="Z311" s="16"/>
      <c r="AA311" s="17"/>
    </row>
    <row r="312" spans="1:27" s="18" customFormat="1" ht="18.75" customHeight="1">
      <c r="A312" s="43">
        <f t="shared" si="21"/>
        <v>0</v>
      </c>
      <c r="B312" s="44">
        <f t="shared" si="19"/>
        <v>0</v>
      </c>
      <c r="C312" s="45">
        <f>IF(($P$9-SUM($C$9:C311))&gt;0,$AA$9,0)</f>
        <v>0</v>
      </c>
      <c r="D312" s="46">
        <f>IF(($P$10-SUM($D$9:D311))&gt;0,$AA$10,0)</f>
        <v>0</v>
      </c>
      <c r="E312" s="47">
        <f>ROUND(((P$9-SUM(C$9:C311))*G$2/100)/12,0)+ROUND(((P$10-SUM(D$9:D311))*(G$2-P$15)/100)/12,0)</f>
        <v>0</v>
      </c>
      <c r="F312" s="48">
        <f t="shared" si="18"/>
        <v>0</v>
      </c>
      <c r="G312" s="603"/>
      <c r="H312" s="604"/>
      <c r="I312" s="49"/>
      <c r="J312" s="49"/>
      <c r="K312" s="49"/>
      <c r="L312" s="49"/>
      <c r="M312" s="50">
        <f t="shared" si="20"/>
        <v>0</v>
      </c>
      <c r="N312" s="56"/>
      <c r="X312" s="16"/>
      <c r="Y312" s="16"/>
      <c r="Z312" s="16"/>
      <c r="AA312" s="17"/>
    </row>
    <row r="313" spans="1:27" s="18" customFormat="1" ht="18.75" customHeight="1">
      <c r="A313" s="43">
        <f t="shared" si="21"/>
        <v>0</v>
      </c>
      <c r="B313" s="44">
        <f t="shared" si="19"/>
        <v>0</v>
      </c>
      <c r="C313" s="45">
        <f>IF(($P$9-SUM($C$9:C312))&gt;0,$AA$9,0)</f>
        <v>0</v>
      </c>
      <c r="D313" s="46">
        <f>IF(($P$10-SUM($D$9:D312))&gt;0,$AA$10,0)</f>
        <v>0</v>
      </c>
      <c r="E313" s="47">
        <f>ROUND(((P$9-SUM(C$9:C312))*G$2/100)/12,0)+ROUND(((P$10-SUM(D$9:D312))*(G$2-P$15)/100)/12,0)</f>
        <v>0</v>
      </c>
      <c r="F313" s="48">
        <f t="shared" si="18"/>
        <v>0</v>
      </c>
      <c r="G313" s="603"/>
      <c r="H313" s="604"/>
      <c r="I313" s="49"/>
      <c r="J313" s="49"/>
      <c r="K313" s="49"/>
      <c r="L313" s="49"/>
      <c r="M313" s="50">
        <f t="shared" si="20"/>
        <v>0</v>
      </c>
      <c r="N313" s="56"/>
      <c r="X313" s="16"/>
      <c r="Y313" s="16"/>
      <c r="Z313" s="16"/>
      <c r="AA313" s="17"/>
    </row>
    <row r="314" spans="1:27" s="18" customFormat="1" ht="18.75" customHeight="1">
      <c r="A314" s="43">
        <f t="shared" si="21"/>
        <v>0</v>
      </c>
      <c r="B314" s="44">
        <f t="shared" si="19"/>
        <v>0</v>
      </c>
      <c r="C314" s="45">
        <f>IF(($P$9-SUM($C$9:C313))&gt;0,$AA$9,0)</f>
        <v>0</v>
      </c>
      <c r="D314" s="46">
        <f>IF(($P$10-SUM($D$9:D313))&gt;0,$AA$10,0)</f>
        <v>0</v>
      </c>
      <c r="E314" s="47">
        <f>ROUND(((P$9-SUM(C$9:C313))*G$2/100)/12,0)+ROUND(((P$10-SUM(D$9:D313))*(G$2-P$15)/100)/12,0)</f>
        <v>0</v>
      </c>
      <c r="F314" s="48">
        <f t="shared" si="18"/>
        <v>0</v>
      </c>
      <c r="G314" s="603"/>
      <c r="H314" s="604"/>
      <c r="I314" s="49"/>
      <c r="J314" s="49"/>
      <c r="K314" s="49"/>
      <c r="L314" s="49"/>
      <c r="M314" s="50">
        <f t="shared" si="20"/>
        <v>0</v>
      </c>
      <c r="N314" s="56"/>
      <c r="X314" s="16"/>
      <c r="Y314" s="16"/>
      <c r="Z314" s="16"/>
      <c r="AA314" s="17"/>
    </row>
    <row r="315" spans="1:27" s="18" customFormat="1" ht="18.75" customHeight="1">
      <c r="A315" s="43">
        <f t="shared" si="21"/>
        <v>0</v>
      </c>
      <c r="B315" s="44">
        <f t="shared" si="19"/>
        <v>0</v>
      </c>
      <c r="C315" s="45">
        <f>IF(($P$9-SUM($C$9:C314))&gt;0,$AA$9,0)</f>
        <v>0</v>
      </c>
      <c r="D315" s="46">
        <f>IF(($P$10-SUM($D$9:D314))&gt;0,$AA$10,0)</f>
        <v>0</v>
      </c>
      <c r="E315" s="47">
        <f>ROUND(((P$9-SUM(C$9:C314))*G$2/100)/12,0)+ROUND(((P$10-SUM(D$9:D314))*(G$2-P$15)/100)/12,0)</f>
        <v>0</v>
      </c>
      <c r="F315" s="48">
        <f t="shared" si="18"/>
        <v>0</v>
      </c>
      <c r="G315" s="603"/>
      <c r="H315" s="604"/>
      <c r="I315" s="49"/>
      <c r="J315" s="49"/>
      <c r="K315" s="49"/>
      <c r="L315" s="49"/>
      <c r="M315" s="50">
        <f t="shared" si="20"/>
        <v>0</v>
      </c>
      <c r="N315" s="56"/>
      <c r="X315" s="16"/>
      <c r="Y315" s="16"/>
      <c r="Z315" s="16"/>
      <c r="AA315" s="17"/>
    </row>
    <row r="316" spans="1:27" s="18" customFormat="1" ht="18.75" customHeight="1">
      <c r="A316" s="43">
        <f t="shared" si="21"/>
        <v>0</v>
      </c>
      <c r="B316" s="44">
        <f t="shared" si="19"/>
        <v>0</v>
      </c>
      <c r="C316" s="45">
        <f>IF(($P$9-SUM($C$9:C315))&gt;0,$AA$9,0)</f>
        <v>0</v>
      </c>
      <c r="D316" s="46">
        <f>IF(($P$10-SUM($D$9:D315))&gt;0,$AA$10,0)</f>
        <v>0</v>
      </c>
      <c r="E316" s="47">
        <f>ROUND(((P$9-SUM(C$9:C315))*G$2/100)/12,0)+ROUND(((P$10-SUM(D$9:D315))*(G$2-P$15)/100)/12,0)</f>
        <v>0</v>
      </c>
      <c r="F316" s="48">
        <f t="shared" si="18"/>
        <v>0</v>
      </c>
      <c r="G316" s="603"/>
      <c r="H316" s="604"/>
      <c r="I316" s="49"/>
      <c r="J316" s="49"/>
      <c r="K316" s="49"/>
      <c r="L316" s="49"/>
      <c r="M316" s="50">
        <f t="shared" si="20"/>
        <v>0</v>
      </c>
      <c r="N316" s="56"/>
      <c r="X316" s="16"/>
      <c r="Y316" s="16"/>
      <c r="Z316" s="16"/>
      <c r="AA316" s="17"/>
    </row>
    <row r="317" spans="1:27" s="18" customFormat="1" ht="18.75" customHeight="1">
      <c r="A317" s="43">
        <f t="shared" si="21"/>
        <v>0</v>
      </c>
      <c r="B317" s="44">
        <f t="shared" si="19"/>
        <v>0</v>
      </c>
      <c r="C317" s="45">
        <f>IF(($P$9-SUM($C$9:C316))&gt;0,$AA$9,0)</f>
        <v>0</v>
      </c>
      <c r="D317" s="46">
        <f>IF(($P$10-SUM($D$9:D316))&gt;0,$AA$10,0)</f>
        <v>0</v>
      </c>
      <c r="E317" s="47">
        <f>ROUND(((P$9-SUM(C$9:C316))*G$2/100)/12,0)+ROUND(((P$10-SUM(D$9:D316))*(G$2-P$15)/100)/12,0)</f>
        <v>0</v>
      </c>
      <c r="F317" s="48">
        <f t="shared" si="18"/>
        <v>0</v>
      </c>
      <c r="G317" s="603"/>
      <c r="H317" s="604"/>
      <c r="I317" s="49"/>
      <c r="J317" s="49"/>
      <c r="K317" s="49"/>
      <c r="L317" s="49"/>
      <c r="M317" s="50">
        <f t="shared" si="20"/>
        <v>0</v>
      </c>
      <c r="N317" s="56"/>
      <c r="X317" s="16"/>
      <c r="Y317" s="16"/>
      <c r="Z317" s="16"/>
      <c r="AA317" s="17"/>
    </row>
    <row r="318" spans="1:27" s="18" customFormat="1" ht="18.75" customHeight="1">
      <c r="A318" s="43">
        <f t="shared" si="21"/>
        <v>0</v>
      </c>
      <c r="B318" s="44">
        <f t="shared" si="19"/>
        <v>0</v>
      </c>
      <c r="C318" s="45">
        <f>IF(($P$9-SUM($C$9:C317))&gt;0,$AA$9,0)</f>
        <v>0</v>
      </c>
      <c r="D318" s="46">
        <f>IF(($P$10-SUM($D$9:D317))&gt;0,$AA$10,0)</f>
        <v>0</v>
      </c>
      <c r="E318" s="47">
        <f>ROUND(((P$9-SUM(C$9:C317))*G$2/100)/12,0)+ROUND(((P$10-SUM(D$9:D317))*(G$2-P$15)/100)/12,0)</f>
        <v>0</v>
      </c>
      <c r="F318" s="48">
        <f t="shared" si="18"/>
        <v>0</v>
      </c>
      <c r="G318" s="58" t="s">
        <v>91</v>
      </c>
      <c r="H318" s="94">
        <f>IF(P$13&gt;1,"未定",SUM(F309:F320))</f>
        <v>0</v>
      </c>
      <c r="I318" s="49"/>
      <c r="J318" s="49"/>
      <c r="K318" s="49"/>
      <c r="L318" s="49"/>
      <c r="M318" s="50">
        <f t="shared" si="20"/>
        <v>0</v>
      </c>
      <c r="N318" s="56"/>
      <c r="X318" s="16"/>
      <c r="Y318" s="16"/>
      <c r="Z318" s="16"/>
      <c r="AA318" s="17"/>
    </row>
    <row r="319" spans="1:27" s="18" customFormat="1" ht="18.75" customHeight="1">
      <c r="A319" s="43">
        <f t="shared" si="21"/>
        <v>0</v>
      </c>
      <c r="B319" s="44">
        <f t="shared" si="19"/>
        <v>0</v>
      </c>
      <c r="C319" s="45">
        <f>IF(($P$9-SUM($C$9:C318))&gt;0,$AA$9,0)</f>
        <v>0</v>
      </c>
      <c r="D319" s="46">
        <f>IF(($P$10-SUM($D$9:D318))&gt;0,$AA$10,0)</f>
        <v>0</v>
      </c>
      <c r="E319" s="47">
        <f>ROUND(((P$9-SUM(C$9:C318))*G$2/100)/12,0)+ROUND(((P$10-SUM(D$9:D318))*(G$2-P$15)/100)/12,0)</f>
        <v>0</v>
      </c>
      <c r="F319" s="48">
        <f t="shared" si="18"/>
        <v>0</v>
      </c>
      <c r="G319" s="60" t="s">
        <v>118</v>
      </c>
      <c r="H319" s="61">
        <f>SUM(B309:B320)</f>
        <v>0</v>
      </c>
      <c r="I319" s="49"/>
      <c r="J319" s="49"/>
      <c r="K319" s="49"/>
      <c r="L319" s="49"/>
      <c r="M319" s="50">
        <f t="shared" si="20"/>
        <v>0</v>
      </c>
      <c r="N319" s="56"/>
      <c r="X319" s="16"/>
      <c r="Y319" s="16"/>
      <c r="Z319" s="16"/>
      <c r="AA319" s="17"/>
    </row>
    <row r="320" spans="1:27" s="18" customFormat="1" ht="18.75" customHeight="1">
      <c r="A320" s="64">
        <f t="shared" si="21"/>
        <v>0</v>
      </c>
      <c r="B320" s="65">
        <f t="shared" si="19"/>
        <v>0</v>
      </c>
      <c r="C320" s="66">
        <f>IF(($P$9-SUM($C$9:C319))&gt;0,$AA$9,0)</f>
        <v>0</v>
      </c>
      <c r="D320" s="67">
        <f>IF(($P$10-SUM($D$9:D319))&gt;0,$AA$10,0)</f>
        <v>0</v>
      </c>
      <c r="E320" s="68">
        <f>ROUND(((P$9-SUM(C$9:C319))*G$2/100)/12,0)+ROUND(((P$10-SUM(D$9:D319))*(G$2-P$15)/100)/12,0)</f>
        <v>0</v>
      </c>
      <c r="F320" s="69">
        <f t="shared" si="18"/>
        <v>0</v>
      </c>
      <c r="G320" s="70" t="s">
        <v>125</v>
      </c>
      <c r="H320" s="71">
        <f>IF(P$13&gt;1,"未定",SUM(E309:E320))</f>
        <v>0</v>
      </c>
      <c r="I320" s="72"/>
      <c r="J320" s="72"/>
      <c r="K320" s="72"/>
      <c r="L320" s="72"/>
      <c r="M320" s="73">
        <f t="shared" si="20"/>
        <v>0</v>
      </c>
      <c r="N320" s="56"/>
      <c r="X320" s="16"/>
      <c r="Y320" s="16"/>
      <c r="Z320" s="16"/>
      <c r="AA320" s="17"/>
    </row>
    <row r="321" spans="1:27" s="18" customFormat="1" ht="18.75" customHeight="1">
      <c r="A321" s="31">
        <f t="shared" si="21"/>
        <v>0</v>
      </c>
      <c r="B321" s="32">
        <f t="shared" si="19"/>
        <v>0</v>
      </c>
      <c r="C321" s="33">
        <f>IF(($P$9-SUM($C$9:C320))&gt;0,$AA$9,0)</f>
        <v>0</v>
      </c>
      <c r="D321" s="34">
        <f>IF(($P$10-SUM($D$9:D320))&gt;0,$AA$10,0)</f>
        <v>0</v>
      </c>
      <c r="E321" s="79">
        <f>ROUND(((P$9-SUM(C$9:C320))*G$2/100)/12,0)+ROUND(((P$10-SUM(D$9:D320))*(G$2-P$15)/100)/12,0)</f>
        <v>0</v>
      </c>
      <c r="F321" s="36">
        <f t="shared" ref="F321:F368" si="22">IF(P$13&gt;1,"未定",B321+E321)</f>
        <v>0</v>
      </c>
      <c r="G321" s="601" t="s">
        <v>159</v>
      </c>
      <c r="H321" s="602"/>
      <c r="I321" s="37"/>
      <c r="J321" s="37"/>
      <c r="K321" s="37"/>
      <c r="L321" s="37"/>
      <c r="M321" s="39">
        <f t="shared" si="20"/>
        <v>0</v>
      </c>
      <c r="N321" s="56"/>
      <c r="X321" s="16"/>
      <c r="Y321" s="16"/>
      <c r="Z321" s="16"/>
      <c r="AA321" s="17"/>
    </row>
    <row r="322" spans="1:27" s="18" customFormat="1" ht="18.75" customHeight="1">
      <c r="A322" s="43">
        <f t="shared" si="21"/>
        <v>0</v>
      </c>
      <c r="B322" s="44">
        <f t="shared" si="19"/>
        <v>0</v>
      </c>
      <c r="C322" s="45">
        <f>IF(($P$9-SUM($C$9:C321))&gt;0,$AA$9,0)</f>
        <v>0</v>
      </c>
      <c r="D322" s="46">
        <f>IF(($P$10-SUM($D$9:D321))&gt;0,$AA$10,0)</f>
        <v>0</v>
      </c>
      <c r="E322" s="47">
        <f>ROUND(((P$9-SUM(C$9:C321))*G$2/100)/12,0)+ROUND(((P$10-SUM(D$9:D321))*(G$2-P$15)/100)/12,0)</f>
        <v>0</v>
      </c>
      <c r="F322" s="48">
        <f t="shared" si="22"/>
        <v>0</v>
      </c>
      <c r="G322" s="603"/>
      <c r="H322" s="604"/>
      <c r="I322" s="49"/>
      <c r="J322" s="49"/>
      <c r="K322" s="49"/>
      <c r="L322" s="49"/>
      <c r="M322" s="50">
        <f t="shared" si="20"/>
        <v>0</v>
      </c>
      <c r="N322" s="56"/>
      <c r="X322" s="16"/>
      <c r="Y322" s="16"/>
      <c r="Z322" s="16"/>
      <c r="AA322" s="17"/>
    </row>
    <row r="323" spans="1:27" s="18" customFormat="1" ht="18.75" customHeight="1">
      <c r="A323" s="43">
        <f t="shared" si="21"/>
        <v>0</v>
      </c>
      <c r="B323" s="44">
        <f t="shared" si="19"/>
        <v>0</v>
      </c>
      <c r="C323" s="45">
        <f>IF(($P$9-SUM($C$9:C322))&gt;0,$AA$9,0)</f>
        <v>0</v>
      </c>
      <c r="D323" s="46">
        <f>IF(($P$10-SUM($D$9:D322))&gt;0,$AA$10,0)</f>
        <v>0</v>
      </c>
      <c r="E323" s="47">
        <f>ROUND(((P$9-SUM(C$9:C322))*G$2/100)/12,0)+ROUND(((P$10-SUM(D$9:D322))*(G$2-P$15)/100)/12,0)</f>
        <v>0</v>
      </c>
      <c r="F323" s="48">
        <f t="shared" si="22"/>
        <v>0</v>
      </c>
      <c r="G323" s="603"/>
      <c r="H323" s="604"/>
      <c r="I323" s="49"/>
      <c r="J323" s="49"/>
      <c r="K323" s="49"/>
      <c r="L323" s="49"/>
      <c r="M323" s="50">
        <f t="shared" si="20"/>
        <v>0</v>
      </c>
      <c r="N323" s="56"/>
      <c r="X323" s="16"/>
      <c r="Y323" s="16"/>
      <c r="Z323" s="16"/>
      <c r="AA323" s="17"/>
    </row>
    <row r="324" spans="1:27" s="18" customFormat="1" ht="18.75" customHeight="1">
      <c r="A324" s="43">
        <f t="shared" si="21"/>
        <v>0</v>
      </c>
      <c r="B324" s="44">
        <f t="shared" si="19"/>
        <v>0</v>
      </c>
      <c r="C324" s="45">
        <f>IF(($P$9-SUM($C$9:C323))&gt;0,$AA$9,0)</f>
        <v>0</v>
      </c>
      <c r="D324" s="46">
        <f>IF(($P$10-SUM($D$9:D323))&gt;0,$AA$10,0)</f>
        <v>0</v>
      </c>
      <c r="E324" s="47">
        <f>ROUND(((P$9-SUM(C$9:C323))*G$2/100)/12,0)+ROUND(((P$10-SUM(D$9:D323))*(G$2-P$15)/100)/12,0)</f>
        <v>0</v>
      </c>
      <c r="F324" s="48">
        <f t="shared" si="22"/>
        <v>0</v>
      </c>
      <c r="G324" s="603"/>
      <c r="H324" s="604"/>
      <c r="I324" s="49"/>
      <c r="J324" s="49"/>
      <c r="K324" s="49"/>
      <c r="L324" s="49"/>
      <c r="M324" s="50">
        <f t="shared" si="20"/>
        <v>0</v>
      </c>
      <c r="N324" s="56"/>
      <c r="X324" s="16"/>
      <c r="Y324" s="16"/>
      <c r="Z324" s="16"/>
      <c r="AA324" s="17"/>
    </row>
    <row r="325" spans="1:27" s="18" customFormat="1" ht="18.75" customHeight="1">
      <c r="A325" s="43">
        <f t="shared" si="21"/>
        <v>0</v>
      </c>
      <c r="B325" s="44">
        <f t="shared" si="19"/>
        <v>0</v>
      </c>
      <c r="C325" s="45">
        <f>IF(($P$9-SUM($C$9:C324))&gt;0,$AA$9,0)</f>
        <v>0</v>
      </c>
      <c r="D325" s="46">
        <f>IF(($P$10-SUM($D$9:D324))&gt;0,$AA$10,0)</f>
        <v>0</v>
      </c>
      <c r="E325" s="47">
        <f>ROUND(((P$9-SUM(C$9:C324))*G$2/100)/12,0)+ROUND(((P$10-SUM(D$9:D324))*(G$2-P$15)/100)/12,0)</f>
        <v>0</v>
      </c>
      <c r="F325" s="48">
        <f t="shared" si="22"/>
        <v>0</v>
      </c>
      <c r="G325" s="603"/>
      <c r="H325" s="604"/>
      <c r="I325" s="49"/>
      <c r="J325" s="49"/>
      <c r="K325" s="49"/>
      <c r="L325" s="49"/>
      <c r="M325" s="50">
        <f t="shared" si="20"/>
        <v>0</v>
      </c>
      <c r="N325" s="56"/>
      <c r="X325" s="16"/>
      <c r="Y325" s="16"/>
      <c r="Z325" s="16"/>
      <c r="AA325" s="17"/>
    </row>
    <row r="326" spans="1:27" s="18" customFormat="1" ht="18.75" customHeight="1">
      <c r="A326" s="43">
        <f t="shared" si="21"/>
        <v>0</v>
      </c>
      <c r="B326" s="44">
        <f t="shared" si="19"/>
        <v>0</v>
      </c>
      <c r="C326" s="45">
        <f>IF(($P$9-SUM($C$9:C325))&gt;0,$AA$9,0)</f>
        <v>0</v>
      </c>
      <c r="D326" s="46">
        <f>IF(($P$10-SUM($D$9:D325))&gt;0,$AA$10,0)</f>
        <v>0</v>
      </c>
      <c r="E326" s="47">
        <f>ROUND(((P$9-SUM(C$9:C325))*G$2/100)/12,0)+ROUND(((P$10-SUM(D$9:D325))*(G$2-P$15)/100)/12,0)</f>
        <v>0</v>
      </c>
      <c r="F326" s="48">
        <f t="shared" si="22"/>
        <v>0</v>
      </c>
      <c r="G326" s="603"/>
      <c r="H326" s="604"/>
      <c r="I326" s="49"/>
      <c r="J326" s="49"/>
      <c r="K326" s="49"/>
      <c r="L326" s="49"/>
      <c r="M326" s="50">
        <f t="shared" si="20"/>
        <v>0</v>
      </c>
      <c r="N326" s="56"/>
      <c r="X326" s="16"/>
      <c r="Y326" s="16"/>
      <c r="Z326" s="16"/>
      <c r="AA326" s="17"/>
    </row>
    <row r="327" spans="1:27" s="18" customFormat="1" ht="18.75" customHeight="1">
      <c r="A327" s="43">
        <f t="shared" si="21"/>
        <v>0</v>
      </c>
      <c r="B327" s="44">
        <f t="shared" si="19"/>
        <v>0</v>
      </c>
      <c r="C327" s="45">
        <f>IF(($P$9-SUM($C$9:C326))&gt;0,$AA$9,0)</f>
        <v>0</v>
      </c>
      <c r="D327" s="46">
        <f>IF(($P$10-SUM($D$9:D326))&gt;0,$AA$10,0)</f>
        <v>0</v>
      </c>
      <c r="E327" s="47">
        <f>ROUND(((P$9-SUM(C$9:C326))*G$2/100)/12,0)+ROUND(((P$10-SUM(D$9:D326))*(G$2-P$15)/100)/12,0)</f>
        <v>0</v>
      </c>
      <c r="F327" s="48">
        <f t="shared" si="22"/>
        <v>0</v>
      </c>
      <c r="G327" s="603"/>
      <c r="H327" s="604"/>
      <c r="I327" s="49"/>
      <c r="J327" s="49"/>
      <c r="K327" s="49"/>
      <c r="L327" s="49"/>
      <c r="M327" s="50">
        <f t="shared" si="20"/>
        <v>0</v>
      </c>
      <c r="N327" s="56"/>
      <c r="X327" s="16"/>
      <c r="Y327" s="16"/>
      <c r="Z327" s="16"/>
      <c r="AA327" s="17"/>
    </row>
    <row r="328" spans="1:27" s="18" customFormat="1" ht="18.75" customHeight="1">
      <c r="A328" s="43">
        <f t="shared" si="21"/>
        <v>0</v>
      </c>
      <c r="B328" s="44">
        <f t="shared" si="19"/>
        <v>0</v>
      </c>
      <c r="C328" s="45">
        <f>IF(($P$9-SUM($C$9:C327))&gt;0,$AA$9,0)</f>
        <v>0</v>
      </c>
      <c r="D328" s="46">
        <f>IF(($P$10-SUM($D$9:D327))&gt;0,$AA$10,0)</f>
        <v>0</v>
      </c>
      <c r="E328" s="47">
        <f>ROUND(((P$9-SUM(C$9:C327))*G$2/100)/12,0)+ROUND(((P$10-SUM(D$9:D327))*(G$2-P$15)/100)/12,0)</f>
        <v>0</v>
      </c>
      <c r="F328" s="48">
        <f t="shared" si="22"/>
        <v>0</v>
      </c>
      <c r="G328" s="603"/>
      <c r="H328" s="604"/>
      <c r="I328" s="49"/>
      <c r="J328" s="49"/>
      <c r="K328" s="49"/>
      <c r="L328" s="49"/>
      <c r="M328" s="50">
        <f t="shared" si="20"/>
        <v>0</v>
      </c>
      <c r="N328" s="56"/>
      <c r="X328" s="16"/>
      <c r="Y328" s="16"/>
      <c r="Z328" s="16"/>
      <c r="AA328" s="17"/>
    </row>
    <row r="329" spans="1:27" s="18" customFormat="1" ht="18.75" customHeight="1">
      <c r="A329" s="43">
        <f t="shared" si="21"/>
        <v>0</v>
      </c>
      <c r="B329" s="44">
        <f t="shared" ref="B329:B368" si="23">SUM(C329:D329)</f>
        <v>0</v>
      </c>
      <c r="C329" s="45">
        <f>IF(($P$9-SUM($C$9:C328))&gt;0,$AA$9,0)</f>
        <v>0</v>
      </c>
      <c r="D329" s="46">
        <f>IF(($P$10-SUM($D$9:D328))&gt;0,$AA$10,0)</f>
        <v>0</v>
      </c>
      <c r="E329" s="47">
        <f>ROUND(((P$9-SUM(C$9:C328))*G$2/100)/12,0)+ROUND(((P$10-SUM(D$9:D328))*(G$2-P$15)/100)/12,0)</f>
        <v>0</v>
      </c>
      <c r="F329" s="48">
        <f t="shared" si="22"/>
        <v>0</v>
      </c>
      <c r="G329" s="603"/>
      <c r="H329" s="604"/>
      <c r="I329" s="49"/>
      <c r="J329" s="49"/>
      <c r="K329" s="49"/>
      <c r="L329" s="49"/>
      <c r="M329" s="50">
        <f t="shared" ref="M329:M368" si="24">SUM(I329:L329)</f>
        <v>0</v>
      </c>
      <c r="N329" s="56"/>
      <c r="X329" s="16"/>
      <c r="Y329" s="16"/>
      <c r="Z329" s="16"/>
      <c r="AA329" s="17"/>
    </row>
    <row r="330" spans="1:27" s="18" customFormat="1" ht="18.75" customHeight="1">
      <c r="A330" s="43">
        <f t="shared" ref="A330:A368" si="25">IF(F330&gt;0,A329+1,0)</f>
        <v>0</v>
      </c>
      <c r="B330" s="44">
        <f t="shared" si="23"/>
        <v>0</v>
      </c>
      <c r="C330" s="45">
        <f>IF(($P$9-SUM($C$9:C329))&gt;0,$AA$9,0)</f>
        <v>0</v>
      </c>
      <c r="D330" s="46">
        <f>IF(($P$10-SUM($D$9:D329))&gt;0,$AA$10,0)</f>
        <v>0</v>
      </c>
      <c r="E330" s="47">
        <f>ROUND(((P$9-SUM(C$9:C329))*G$2/100)/12,0)+ROUND(((P$10-SUM(D$9:D329))*(G$2-P$15)/100)/12,0)</f>
        <v>0</v>
      </c>
      <c r="F330" s="48">
        <f t="shared" si="22"/>
        <v>0</v>
      </c>
      <c r="G330" s="58" t="s">
        <v>91</v>
      </c>
      <c r="H330" s="94">
        <f>IF(P$13&gt;1,"未定",SUM(F321:F332))</f>
        <v>0</v>
      </c>
      <c r="I330" s="49"/>
      <c r="J330" s="49"/>
      <c r="K330" s="49"/>
      <c r="L330" s="49"/>
      <c r="M330" s="50">
        <f t="shared" si="24"/>
        <v>0</v>
      </c>
      <c r="N330" s="56"/>
      <c r="X330" s="16"/>
      <c r="Y330" s="16"/>
      <c r="Z330" s="16"/>
      <c r="AA330" s="17"/>
    </row>
    <row r="331" spans="1:27" s="18" customFormat="1" ht="18.75" customHeight="1">
      <c r="A331" s="43">
        <f t="shared" si="25"/>
        <v>0</v>
      </c>
      <c r="B331" s="44">
        <f t="shared" si="23"/>
        <v>0</v>
      </c>
      <c r="C331" s="45">
        <f>IF(($P$9-SUM($C$9:C330))&gt;0,$AA$9,0)</f>
        <v>0</v>
      </c>
      <c r="D331" s="46">
        <f>IF(($P$10-SUM($D$9:D330))&gt;0,$AA$10,0)</f>
        <v>0</v>
      </c>
      <c r="E331" s="47">
        <f>ROUND(((P$9-SUM(C$9:C330))*G$2/100)/12,0)+ROUND(((P$10-SUM(D$9:D330))*(G$2-P$15)/100)/12,0)</f>
        <v>0</v>
      </c>
      <c r="F331" s="48">
        <f t="shared" si="22"/>
        <v>0</v>
      </c>
      <c r="G331" s="60" t="s">
        <v>118</v>
      </c>
      <c r="H331" s="61">
        <f>SUM(B321:B332)</f>
        <v>0</v>
      </c>
      <c r="I331" s="49"/>
      <c r="J331" s="49"/>
      <c r="K331" s="49"/>
      <c r="L331" s="49"/>
      <c r="M331" s="50">
        <f t="shared" si="24"/>
        <v>0</v>
      </c>
      <c r="N331" s="56"/>
      <c r="X331" s="16"/>
      <c r="Y331" s="16"/>
      <c r="Z331" s="16"/>
      <c r="AA331" s="17"/>
    </row>
    <row r="332" spans="1:27" s="18" customFormat="1" ht="18.75" customHeight="1">
      <c r="A332" s="64">
        <f t="shared" si="25"/>
        <v>0</v>
      </c>
      <c r="B332" s="65">
        <f t="shared" si="23"/>
        <v>0</v>
      </c>
      <c r="C332" s="66">
        <f>IF(($P$9-SUM($C$9:C331))&gt;0,$AA$9,0)</f>
        <v>0</v>
      </c>
      <c r="D332" s="67">
        <f>IF(($P$10-SUM($D$9:D331))&gt;0,$AA$10,0)</f>
        <v>0</v>
      </c>
      <c r="E332" s="68">
        <f>ROUND(((P$9-SUM(C$9:C331))*G$2/100)/12,0)+ROUND(((P$10-SUM(D$9:D331))*(G$2-P$15)/100)/12,0)</f>
        <v>0</v>
      </c>
      <c r="F332" s="69">
        <f t="shared" si="22"/>
        <v>0</v>
      </c>
      <c r="G332" s="70" t="s">
        <v>125</v>
      </c>
      <c r="H332" s="71">
        <f>IF(P$13&gt;1,"未定",SUM(E321:E332))</f>
        <v>0</v>
      </c>
      <c r="I332" s="72"/>
      <c r="J332" s="72"/>
      <c r="K332" s="72"/>
      <c r="L332" s="72"/>
      <c r="M332" s="73">
        <f t="shared" si="24"/>
        <v>0</v>
      </c>
      <c r="N332" s="56"/>
      <c r="X332" s="16"/>
      <c r="Y332" s="16"/>
      <c r="Z332" s="16"/>
      <c r="AA332" s="17"/>
    </row>
    <row r="333" spans="1:27" s="18" customFormat="1" ht="18.75" customHeight="1">
      <c r="A333" s="31">
        <f t="shared" si="25"/>
        <v>0</v>
      </c>
      <c r="B333" s="32">
        <f t="shared" si="23"/>
        <v>0</v>
      </c>
      <c r="C333" s="33">
        <f>IF(($P$9-SUM($C$9:C332))&gt;0,$AA$9,0)</f>
        <v>0</v>
      </c>
      <c r="D333" s="34">
        <f>IF(($P$10-SUM($D$9:D332))&gt;0,$AA$10,0)</f>
        <v>0</v>
      </c>
      <c r="E333" s="79">
        <f>ROUND(((P$9-SUM(C$9:C332))*G$2/100)/12,0)+ROUND(((P$10-SUM(D$9:D332))*(G$2-P$15)/100)/12,0)</f>
        <v>0</v>
      </c>
      <c r="F333" s="36">
        <f t="shared" si="22"/>
        <v>0</v>
      </c>
      <c r="G333" s="601" t="s">
        <v>160</v>
      </c>
      <c r="H333" s="602"/>
      <c r="I333" s="37"/>
      <c r="J333" s="37"/>
      <c r="K333" s="37"/>
      <c r="L333" s="37"/>
      <c r="M333" s="39">
        <f t="shared" si="24"/>
        <v>0</v>
      </c>
      <c r="N333" s="56"/>
      <c r="X333" s="16"/>
      <c r="Y333" s="16"/>
      <c r="Z333" s="16"/>
      <c r="AA333" s="17"/>
    </row>
    <row r="334" spans="1:27" s="18" customFormat="1" ht="18.75" customHeight="1">
      <c r="A334" s="43">
        <f t="shared" si="25"/>
        <v>0</v>
      </c>
      <c r="B334" s="44">
        <f t="shared" si="23"/>
        <v>0</v>
      </c>
      <c r="C334" s="45">
        <f>IF(($P$9-SUM($C$9:C333))&gt;0,$AA$9,0)</f>
        <v>0</v>
      </c>
      <c r="D334" s="46">
        <f>IF(($P$10-SUM($D$9:D333))&gt;0,$AA$10,0)</f>
        <v>0</v>
      </c>
      <c r="E334" s="47">
        <f>ROUND(((P$9-SUM(C$9:C333))*G$2/100)/12,0)+ROUND(((P$10-SUM(D$9:D333))*(G$2-P$15)/100)/12,0)</f>
        <v>0</v>
      </c>
      <c r="F334" s="48">
        <f t="shared" si="22"/>
        <v>0</v>
      </c>
      <c r="G334" s="603"/>
      <c r="H334" s="604"/>
      <c r="I334" s="49"/>
      <c r="J334" s="49"/>
      <c r="K334" s="49"/>
      <c r="L334" s="49"/>
      <c r="M334" s="50">
        <f t="shared" si="24"/>
        <v>0</v>
      </c>
      <c r="N334" s="56"/>
      <c r="X334" s="16"/>
      <c r="Y334" s="16"/>
      <c r="Z334" s="16"/>
      <c r="AA334" s="17"/>
    </row>
    <row r="335" spans="1:27" s="18" customFormat="1" ht="18.75" customHeight="1">
      <c r="A335" s="43">
        <f t="shared" si="25"/>
        <v>0</v>
      </c>
      <c r="B335" s="44">
        <f t="shared" si="23"/>
        <v>0</v>
      </c>
      <c r="C335" s="45">
        <f>IF(($P$9-SUM($C$9:C334))&gt;0,$AA$9,0)</f>
        <v>0</v>
      </c>
      <c r="D335" s="46">
        <f>IF(($P$10-SUM($D$9:D334))&gt;0,$AA$10,0)</f>
        <v>0</v>
      </c>
      <c r="E335" s="47">
        <f>ROUND(((P$9-SUM(C$9:C334))*G$2/100)/12,0)+ROUND(((P$10-SUM(D$9:D334))*(G$2-P$15)/100)/12,0)</f>
        <v>0</v>
      </c>
      <c r="F335" s="48">
        <f t="shared" si="22"/>
        <v>0</v>
      </c>
      <c r="G335" s="603"/>
      <c r="H335" s="604"/>
      <c r="I335" s="49"/>
      <c r="J335" s="49"/>
      <c r="K335" s="49"/>
      <c r="L335" s="49"/>
      <c r="M335" s="50">
        <f t="shared" si="24"/>
        <v>0</v>
      </c>
      <c r="N335" s="56"/>
      <c r="X335" s="16"/>
      <c r="Y335" s="16"/>
      <c r="Z335" s="16"/>
      <c r="AA335" s="17"/>
    </row>
    <row r="336" spans="1:27" s="18" customFormat="1" ht="18.75" customHeight="1">
      <c r="A336" s="43">
        <f t="shared" si="25"/>
        <v>0</v>
      </c>
      <c r="B336" s="44">
        <f t="shared" si="23"/>
        <v>0</v>
      </c>
      <c r="C336" s="45">
        <f>IF(($P$9-SUM($C$9:C335))&gt;0,$AA$9,0)</f>
        <v>0</v>
      </c>
      <c r="D336" s="46">
        <f>IF(($P$10-SUM($D$9:D335))&gt;0,$AA$10,0)</f>
        <v>0</v>
      </c>
      <c r="E336" s="47">
        <f>ROUND(((P$9-SUM(C$9:C335))*G$2/100)/12,0)+ROUND(((P$10-SUM(D$9:D335))*(G$2-P$15)/100)/12,0)</f>
        <v>0</v>
      </c>
      <c r="F336" s="48">
        <f t="shared" si="22"/>
        <v>0</v>
      </c>
      <c r="G336" s="603"/>
      <c r="H336" s="604"/>
      <c r="I336" s="49"/>
      <c r="J336" s="49"/>
      <c r="K336" s="49"/>
      <c r="L336" s="49"/>
      <c r="M336" s="50">
        <f t="shared" si="24"/>
        <v>0</v>
      </c>
      <c r="N336" s="56"/>
      <c r="X336" s="16"/>
      <c r="Y336" s="16"/>
      <c r="Z336" s="16"/>
      <c r="AA336" s="17"/>
    </row>
    <row r="337" spans="1:27" s="18" customFormat="1" ht="18.75" customHeight="1">
      <c r="A337" s="43">
        <f t="shared" si="25"/>
        <v>0</v>
      </c>
      <c r="B337" s="44">
        <f t="shared" si="23"/>
        <v>0</v>
      </c>
      <c r="C337" s="45">
        <f>IF(($P$9-SUM($C$9:C336))&gt;0,$AA$9,0)</f>
        <v>0</v>
      </c>
      <c r="D337" s="46">
        <f>IF(($P$10-SUM($D$9:D336))&gt;0,$AA$10,0)</f>
        <v>0</v>
      </c>
      <c r="E337" s="47">
        <f>ROUND(((P$9-SUM(C$9:C336))*G$2/100)/12,0)+ROUND(((P$10-SUM(D$9:D336))*(G$2-P$15)/100)/12,0)</f>
        <v>0</v>
      </c>
      <c r="F337" s="48">
        <f t="shared" si="22"/>
        <v>0</v>
      </c>
      <c r="G337" s="603"/>
      <c r="H337" s="604"/>
      <c r="I337" s="49"/>
      <c r="J337" s="49"/>
      <c r="K337" s="49"/>
      <c r="L337" s="49"/>
      <c r="M337" s="50">
        <f t="shared" si="24"/>
        <v>0</v>
      </c>
      <c r="N337" s="56"/>
      <c r="X337" s="16"/>
      <c r="Y337" s="16"/>
      <c r="Z337" s="16"/>
      <c r="AA337" s="17"/>
    </row>
    <row r="338" spans="1:27" s="18" customFormat="1" ht="18.75" customHeight="1">
      <c r="A338" s="43">
        <f t="shared" si="25"/>
        <v>0</v>
      </c>
      <c r="B338" s="44">
        <f t="shared" si="23"/>
        <v>0</v>
      </c>
      <c r="C338" s="45">
        <f>IF(($P$9-SUM($C$9:C337))&gt;0,$AA$9,0)</f>
        <v>0</v>
      </c>
      <c r="D338" s="46">
        <f>IF(($P$10-SUM($D$9:D337))&gt;0,$AA$10,0)</f>
        <v>0</v>
      </c>
      <c r="E338" s="47">
        <f>ROUND(((P$9-SUM(C$9:C337))*G$2/100)/12,0)+ROUND(((P$10-SUM(D$9:D337))*(G$2-P$15)/100)/12,0)</f>
        <v>0</v>
      </c>
      <c r="F338" s="48">
        <f t="shared" si="22"/>
        <v>0</v>
      </c>
      <c r="G338" s="603"/>
      <c r="H338" s="604"/>
      <c r="I338" s="49"/>
      <c r="J338" s="49"/>
      <c r="K338" s="49"/>
      <c r="L338" s="49"/>
      <c r="M338" s="50">
        <f t="shared" si="24"/>
        <v>0</v>
      </c>
      <c r="N338" s="56"/>
      <c r="X338" s="16"/>
      <c r="Y338" s="16"/>
      <c r="Z338" s="16"/>
      <c r="AA338" s="17"/>
    </row>
    <row r="339" spans="1:27" s="18" customFormat="1" ht="18.75" customHeight="1">
      <c r="A339" s="43">
        <f t="shared" si="25"/>
        <v>0</v>
      </c>
      <c r="B339" s="44">
        <f t="shared" si="23"/>
        <v>0</v>
      </c>
      <c r="C339" s="45">
        <f>IF(($P$9-SUM($C$9:C338))&gt;0,$AA$9,0)</f>
        <v>0</v>
      </c>
      <c r="D339" s="46">
        <f>IF(($P$10-SUM($D$9:D338))&gt;0,$AA$10,0)</f>
        <v>0</v>
      </c>
      <c r="E339" s="47">
        <f>ROUND(((P$9-SUM(C$9:C338))*G$2/100)/12,0)+ROUND(((P$10-SUM(D$9:D338))*(G$2-P$15)/100)/12,0)</f>
        <v>0</v>
      </c>
      <c r="F339" s="48">
        <f t="shared" si="22"/>
        <v>0</v>
      </c>
      <c r="G339" s="603"/>
      <c r="H339" s="604"/>
      <c r="I339" s="49"/>
      <c r="J339" s="49"/>
      <c r="K339" s="49"/>
      <c r="L339" s="49"/>
      <c r="M339" s="50">
        <f t="shared" si="24"/>
        <v>0</v>
      </c>
      <c r="N339" s="56"/>
      <c r="X339" s="16"/>
      <c r="Y339" s="16"/>
      <c r="Z339" s="16"/>
      <c r="AA339" s="17"/>
    </row>
    <row r="340" spans="1:27" s="18" customFormat="1" ht="18.75" customHeight="1">
      <c r="A340" s="43">
        <f t="shared" si="25"/>
        <v>0</v>
      </c>
      <c r="B340" s="44">
        <f t="shared" si="23"/>
        <v>0</v>
      </c>
      <c r="C340" s="45">
        <f>IF(($P$9-SUM($C$9:C339))&gt;0,$AA$9,0)</f>
        <v>0</v>
      </c>
      <c r="D340" s="46">
        <f>IF(($P$10-SUM($D$9:D339))&gt;0,$AA$10,0)</f>
        <v>0</v>
      </c>
      <c r="E340" s="47">
        <f>ROUND(((P$9-SUM(C$9:C339))*G$2/100)/12,0)+ROUND(((P$10-SUM(D$9:D339))*(G$2-P$15)/100)/12,0)</f>
        <v>0</v>
      </c>
      <c r="F340" s="48">
        <f t="shared" si="22"/>
        <v>0</v>
      </c>
      <c r="G340" s="603"/>
      <c r="H340" s="604"/>
      <c r="I340" s="49"/>
      <c r="J340" s="49"/>
      <c r="K340" s="49"/>
      <c r="L340" s="49"/>
      <c r="M340" s="50">
        <f t="shared" si="24"/>
        <v>0</v>
      </c>
      <c r="N340" s="56"/>
      <c r="X340" s="16"/>
      <c r="Y340" s="16"/>
      <c r="Z340" s="16"/>
      <c r="AA340" s="17"/>
    </row>
    <row r="341" spans="1:27" s="18" customFormat="1" ht="18.75" customHeight="1">
      <c r="A341" s="43">
        <f t="shared" si="25"/>
        <v>0</v>
      </c>
      <c r="B341" s="44">
        <f t="shared" si="23"/>
        <v>0</v>
      </c>
      <c r="C341" s="45">
        <f>IF(($P$9-SUM($C$9:C340))&gt;0,$AA$9,0)</f>
        <v>0</v>
      </c>
      <c r="D341" s="46">
        <f>IF(($P$10-SUM($D$9:D340))&gt;0,$AA$10,0)</f>
        <v>0</v>
      </c>
      <c r="E341" s="47">
        <f>ROUND(((P$9-SUM(C$9:C340))*G$2/100)/12,0)+ROUND(((P$10-SUM(D$9:D340))*(G$2-P$15)/100)/12,0)</f>
        <v>0</v>
      </c>
      <c r="F341" s="48">
        <f t="shared" si="22"/>
        <v>0</v>
      </c>
      <c r="G341" s="603"/>
      <c r="H341" s="604"/>
      <c r="I341" s="49"/>
      <c r="J341" s="49"/>
      <c r="K341" s="49"/>
      <c r="L341" s="49"/>
      <c r="M341" s="50">
        <f t="shared" si="24"/>
        <v>0</v>
      </c>
      <c r="N341" s="56"/>
      <c r="X341" s="16"/>
      <c r="Y341" s="16"/>
      <c r="Z341" s="16"/>
      <c r="AA341" s="17"/>
    </row>
    <row r="342" spans="1:27" s="18" customFormat="1" ht="18.75" customHeight="1">
      <c r="A342" s="43">
        <f t="shared" si="25"/>
        <v>0</v>
      </c>
      <c r="B342" s="44">
        <f t="shared" si="23"/>
        <v>0</v>
      </c>
      <c r="C342" s="45">
        <f>IF(($P$9-SUM($C$9:C341))&gt;0,$AA$9,0)</f>
        <v>0</v>
      </c>
      <c r="D342" s="46">
        <f>IF(($P$10-SUM($D$9:D341))&gt;0,$AA$10,0)</f>
        <v>0</v>
      </c>
      <c r="E342" s="47">
        <f>ROUND(((P$9-SUM(C$9:C341))*G$2/100)/12,0)+ROUND(((P$10-SUM(D$9:D341))*(G$2-P$15)/100)/12,0)</f>
        <v>0</v>
      </c>
      <c r="F342" s="48">
        <f t="shared" si="22"/>
        <v>0</v>
      </c>
      <c r="G342" s="58" t="s">
        <v>91</v>
      </c>
      <c r="H342" s="94">
        <f>IF(P$13&gt;1,"未定",SUM(F333:F344))</f>
        <v>0</v>
      </c>
      <c r="I342" s="49"/>
      <c r="J342" s="49"/>
      <c r="K342" s="49"/>
      <c r="L342" s="49"/>
      <c r="M342" s="50">
        <f t="shared" si="24"/>
        <v>0</v>
      </c>
      <c r="N342" s="56"/>
      <c r="X342" s="16"/>
      <c r="Y342" s="16"/>
      <c r="Z342" s="16"/>
      <c r="AA342" s="17"/>
    </row>
    <row r="343" spans="1:27" s="18" customFormat="1" ht="18.75" customHeight="1">
      <c r="A343" s="43">
        <f t="shared" si="25"/>
        <v>0</v>
      </c>
      <c r="B343" s="44">
        <f t="shared" si="23"/>
        <v>0</v>
      </c>
      <c r="C343" s="45">
        <f>IF(($P$9-SUM($C$9:C342))&gt;0,$AA$9,0)</f>
        <v>0</v>
      </c>
      <c r="D343" s="46">
        <f>IF(($P$10-SUM($D$9:D342))&gt;0,$AA$10,0)</f>
        <v>0</v>
      </c>
      <c r="E343" s="47">
        <f>ROUND(((P$9-SUM(C$9:C342))*G$2/100)/12,0)+ROUND(((P$10-SUM(D$9:D342))*(G$2-P$15)/100)/12,0)</f>
        <v>0</v>
      </c>
      <c r="F343" s="48">
        <f t="shared" si="22"/>
        <v>0</v>
      </c>
      <c r="G343" s="60" t="s">
        <v>118</v>
      </c>
      <c r="H343" s="61">
        <f>SUM(B333:B344)</f>
        <v>0</v>
      </c>
      <c r="I343" s="49"/>
      <c r="J343" s="49"/>
      <c r="K343" s="49"/>
      <c r="L343" s="49"/>
      <c r="M343" s="50">
        <f t="shared" si="24"/>
        <v>0</v>
      </c>
      <c r="N343" s="56"/>
      <c r="X343" s="16"/>
      <c r="Y343" s="16"/>
      <c r="Z343" s="16"/>
      <c r="AA343" s="17"/>
    </row>
    <row r="344" spans="1:27" s="18" customFormat="1" ht="18.75" customHeight="1">
      <c r="A344" s="64">
        <f t="shared" si="25"/>
        <v>0</v>
      </c>
      <c r="B344" s="65">
        <f t="shared" si="23"/>
        <v>0</v>
      </c>
      <c r="C344" s="66">
        <f>IF(($P$9-SUM($C$9:C343))&gt;0,$AA$9,0)</f>
        <v>0</v>
      </c>
      <c r="D344" s="67">
        <f>IF(($P$10-SUM($D$9:D343))&gt;0,$AA$10,0)</f>
        <v>0</v>
      </c>
      <c r="E344" s="68">
        <f>ROUND(((P$9-SUM(C$9:C343))*G$2/100)/12,0)+ROUND(((P$10-SUM(D$9:D343))*(G$2-P$15)/100)/12,0)</f>
        <v>0</v>
      </c>
      <c r="F344" s="69">
        <f t="shared" si="22"/>
        <v>0</v>
      </c>
      <c r="G344" s="70" t="s">
        <v>125</v>
      </c>
      <c r="H344" s="71">
        <f>IF(P$13&gt;1,"未定",SUM(E333:E344))</f>
        <v>0</v>
      </c>
      <c r="I344" s="72"/>
      <c r="J344" s="72"/>
      <c r="K344" s="72"/>
      <c r="L344" s="72"/>
      <c r="M344" s="73">
        <f t="shared" si="24"/>
        <v>0</v>
      </c>
      <c r="N344" s="56"/>
      <c r="X344" s="16"/>
      <c r="Y344" s="16"/>
      <c r="Z344" s="16"/>
      <c r="AA344" s="17"/>
    </row>
    <row r="345" spans="1:27" s="18" customFormat="1" ht="18.75" customHeight="1">
      <c r="A345" s="31">
        <f t="shared" si="25"/>
        <v>0</v>
      </c>
      <c r="B345" s="32">
        <f t="shared" si="23"/>
        <v>0</v>
      </c>
      <c r="C345" s="33">
        <f>IF(($P$9-SUM($C$9:C344))&gt;0,$AA$9,0)</f>
        <v>0</v>
      </c>
      <c r="D345" s="34">
        <f>IF(($P$10-SUM($D$9:D344))&gt;0,$AA$10,0)</f>
        <v>0</v>
      </c>
      <c r="E345" s="79">
        <f>ROUND(((P$9-SUM(C$9:C344))*G$2/100)/12,0)+ROUND(((P$10-SUM(D$9:D344))*(G$2-P$15)/100)/12,0)</f>
        <v>0</v>
      </c>
      <c r="F345" s="36">
        <f t="shared" si="22"/>
        <v>0</v>
      </c>
      <c r="G345" s="601" t="s">
        <v>161</v>
      </c>
      <c r="H345" s="602"/>
      <c r="I345" s="37"/>
      <c r="J345" s="37"/>
      <c r="K345" s="37"/>
      <c r="L345" s="37"/>
      <c r="M345" s="39">
        <f t="shared" si="24"/>
        <v>0</v>
      </c>
      <c r="N345" s="56"/>
      <c r="X345" s="16"/>
      <c r="Y345" s="16"/>
      <c r="Z345" s="16"/>
      <c r="AA345" s="17"/>
    </row>
    <row r="346" spans="1:27" s="18" customFormat="1" ht="18.75" customHeight="1">
      <c r="A346" s="43">
        <f t="shared" si="25"/>
        <v>0</v>
      </c>
      <c r="B346" s="44">
        <f t="shared" si="23"/>
        <v>0</v>
      </c>
      <c r="C346" s="45">
        <f>IF(($P$9-SUM($C$9:C345))&gt;0,$AA$9,0)</f>
        <v>0</v>
      </c>
      <c r="D346" s="46">
        <f>IF(($P$10-SUM($D$9:D345))&gt;0,$AA$10,0)</f>
        <v>0</v>
      </c>
      <c r="E346" s="47">
        <f>ROUND(((P$9-SUM(C$9:C345))*G$2/100)/12,0)+ROUND(((P$10-SUM(D$9:D345))*(G$2-P$15)/100)/12,0)</f>
        <v>0</v>
      </c>
      <c r="F346" s="48">
        <f t="shared" si="22"/>
        <v>0</v>
      </c>
      <c r="G346" s="603"/>
      <c r="H346" s="604"/>
      <c r="I346" s="49"/>
      <c r="J346" s="49"/>
      <c r="K346" s="49"/>
      <c r="L346" s="49"/>
      <c r="M346" s="50">
        <f t="shared" si="24"/>
        <v>0</v>
      </c>
      <c r="N346" s="56"/>
      <c r="X346" s="16"/>
      <c r="Y346" s="16"/>
      <c r="Z346" s="16"/>
      <c r="AA346" s="17"/>
    </row>
    <row r="347" spans="1:27" s="18" customFormat="1" ht="18.75" customHeight="1">
      <c r="A347" s="43">
        <f t="shared" si="25"/>
        <v>0</v>
      </c>
      <c r="B347" s="44">
        <f t="shared" si="23"/>
        <v>0</v>
      </c>
      <c r="C347" s="45">
        <f>IF(($P$9-SUM($C$9:C346))&gt;0,$AA$9,0)</f>
        <v>0</v>
      </c>
      <c r="D347" s="46">
        <f>IF(($P$10-SUM($D$9:D346))&gt;0,$AA$10,0)</f>
        <v>0</v>
      </c>
      <c r="E347" s="47">
        <f>ROUND(((P$9-SUM(C$9:C346))*G$2/100)/12,0)+ROUND(((P$10-SUM(D$9:D346))*(G$2-P$15)/100)/12,0)</f>
        <v>0</v>
      </c>
      <c r="F347" s="48">
        <f t="shared" si="22"/>
        <v>0</v>
      </c>
      <c r="G347" s="603"/>
      <c r="H347" s="604"/>
      <c r="I347" s="49"/>
      <c r="J347" s="49"/>
      <c r="K347" s="49"/>
      <c r="L347" s="49"/>
      <c r="M347" s="50">
        <f t="shared" si="24"/>
        <v>0</v>
      </c>
      <c r="N347" s="56"/>
      <c r="X347" s="16"/>
      <c r="Y347" s="16"/>
      <c r="Z347" s="16"/>
      <c r="AA347" s="17"/>
    </row>
    <row r="348" spans="1:27" s="18" customFormat="1" ht="18.75" customHeight="1">
      <c r="A348" s="43">
        <f t="shared" si="25"/>
        <v>0</v>
      </c>
      <c r="B348" s="44">
        <f t="shared" si="23"/>
        <v>0</v>
      </c>
      <c r="C348" s="45">
        <f>IF(($P$9-SUM($C$9:C347))&gt;0,$AA$9,0)</f>
        <v>0</v>
      </c>
      <c r="D348" s="46">
        <f>IF(($P$10-SUM($D$9:D347))&gt;0,$AA$10,0)</f>
        <v>0</v>
      </c>
      <c r="E348" s="47">
        <f>ROUND(((P$9-SUM(C$9:C347))*G$2/100)/12,0)+ROUND(((P$10-SUM(D$9:D347))*(G$2-P$15)/100)/12,0)</f>
        <v>0</v>
      </c>
      <c r="F348" s="48">
        <f t="shared" si="22"/>
        <v>0</v>
      </c>
      <c r="G348" s="603"/>
      <c r="H348" s="604"/>
      <c r="I348" s="49"/>
      <c r="J348" s="49"/>
      <c r="K348" s="49"/>
      <c r="L348" s="49"/>
      <c r="M348" s="50">
        <f t="shared" si="24"/>
        <v>0</v>
      </c>
      <c r="N348" s="56"/>
      <c r="X348" s="16"/>
      <c r="Y348" s="16"/>
      <c r="Z348" s="16"/>
      <c r="AA348" s="17"/>
    </row>
    <row r="349" spans="1:27" s="18" customFormat="1" ht="18.75" customHeight="1">
      <c r="A349" s="43">
        <f t="shared" si="25"/>
        <v>0</v>
      </c>
      <c r="B349" s="44">
        <f t="shared" si="23"/>
        <v>0</v>
      </c>
      <c r="C349" s="45">
        <f>IF(($P$9-SUM($C$9:C348))&gt;0,$AA$9,0)</f>
        <v>0</v>
      </c>
      <c r="D349" s="46">
        <f>IF(($P$10-SUM($D$9:D348))&gt;0,$AA$10,0)</f>
        <v>0</v>
      </c>
      <c r="E349" s="47">
        <f>ROUND(((P$9-SUM(C$9:C348))*G$2/100)/12,0)+ROUND(((P$10-SUM(D$9:D348))*(G$2-P$15)/100)/12,0)</f>
        <v>0</v>
      </c>
      <c r="F349" s="48">
        <f t="shared" si="22"/>
        <v>0</v>
      </c>
      <c r="G349" s="603"/>
      <c r="H349" s="604"/>
      <c r="I349" s="49"/>
      <c r="J349" s="49"/>
      <c r="K349" s="49"/>
      <c r="L349" s="49"/>
      <c r="M349" s="50">
        <f t="shared" si="24"/>
        <v>0</v>
      </c>
      <c r="N349" s="56"/>
      <c r="X349" s="16"/>
      <c r="Y349" s="16"/>
      <c r="Z349" s="16"/>
      <c r="AA349" s="17"/>
    </row>
    <row r="350" spans="1:27" s="18" customFormat="1" ht="18.75" customHeight="1">
      <c r="A350" s="43">
        <f t="shared" si="25"/>
        <v>0</v>
      </c>
      <c r="B350" s="44">
        <f t="shared" si="23"/>
        <v>0</v>
      </c>
      <c r="C350" s="45">
        <f>IF(($P$9-SUM($C$9:C349))&gt;0,$AA$9,0)</f>
        <v>0</v>
      </c>
      <c r="D350" s="46">
        <f>IF(($P$10-SUM($D$9:D349))&gt;0,$AA$10,0)</f>
        <v>0</v>
      </c>
      <c r="E350" s="47">
        <f>ROUND(((P$9-SUM(C$9:C349))*G$2/100)/12,0)+ROUND(((P$10-SUM(D$9:D349))*(G$2-P$15)/100)/12,0)</f>
        <v>0</v>
      </c>
      <c r="F350" s="48">
        <f t="shared" si="22"/>
        <v>0</v>
      </c>
      <c r="G350" s="603"/>
      <c r="H350" s="604"/>
      <c r="I350" s="49"/>
      <c r="J350" s="49"/>
      <c r="K350" s="49"/>
      <c r="L350" s="49"/>
      <c r="M350" s="50">
        <f t="shared" si="24"/>
        <v>0</v>
      </c>
      <c r="N350" s="56"/>
      <c r="X350" s="16"/>
      <c r="Y350" s="16"/>
      <c r="Z350" s="16"/>
      <c r="AA350" s="17"/>
    </row>
    <row r="351" spans="1:27" s="18" customFormat="1" ht="18.75" customHeight="1">
      <c r="A351" s="43">
        <f t="shared" si="25"/>
        <v>0</v>
      </c>
      <c r="B351" s="44">
        <f t="shared" si="23"/>
        <v>0</v>
      </c>
      <c r="C351" s="45">
        <f>IF(($P$9-SUM($C$9:C350))&gt;0,$AA$9,0)</f>
        <v>0</v>
      </c>
      <c r="D351" s="46">
        <f>IF(($P$10-SUM($D$9:D350))&gt;0,$AA$10,0)</f>
        <v>0</v>
      </c>
      <c r="E351" s="47">
        <f>ROUND(((P$9-SUM(C$9:C350))*G$2/100)/12,0)+ROUND(((P$10-SUM(D$9:D350))*(G$2-P$15)/100)/12,0)</f>
        <v>0</v>
      </c>
      <c r="F351" s="48">
        <f t="shared" si="22"/>
        <v>0</v>
      </c>
      <c r="G351" s="603"/>
      <c r="H351" s="604"/>
      <c r="I351" s="49"/>
      <c r="J351" s="49"/>
      <c r="K351" s="49"/>
      <c r="L351" s="49"/>
      <c r="M351" s="50">
        <f t="shared" si="24"/>
        <v>0</v>
      </c>
      <c r="N351" s="56"/>
      <c r="X351" s="16"/>
      <c r="Y351" s="16"/>
      <c r="Z351" s="16"/>
      <c r="AA351" s="17"/>
    </row>
    <row r="352" spans="1:27" s="18" customFormat="1" ht="18.75" customHeight="1">
      <c r="A352" s="43">
        <f t="shared" si="25"/>
        <v>0</v>
      </c>
      <c r="B352" s="44">
        <f t="shared" si="23"/>
        <v>0</v>
      </c>
      <c r="C352" s="45">
        <f>IF(($P$9-SUM($C$9:C351))&gt;0,$AA$9,0)</f>
        <v>0</v>
      </c>
      <c r="D352" s="46">
        <f>IF(($P$10-SUM($D$9:D351))&gt;0,$AA$10,0)</f>
        <v>0</v>
      </c>
      <c r="E352" s="47">
        <f>ROUND(((P$9-SUM(C$9:C351))*G$2/100)/12,0)+ROUND(((P$10-SUM(D$9:D351))*(G$2-P$15)/100)/12,0)</f>
        <v>0</v>
      </c>
      <c r="F352" s="48">
        <f t="shared" si="22"/>
        <v>0</v>
      </c>
      <c r="G352" s="603"/>
      <c r="H352" s="604"/>
      <c r="I352" s="49"/>
      <c r="J352" s="49"/>
      <c r="K352" s="49"/>
      <c r="L352" s="49"/>
      <c r="M352" s="50">
        <f t="shared" si="24"/>
        <v>0</v>
      </c>
      <c r="N352" s="56"/>
      <c r="X352" s="16"/>
      <c r="Y352" s="16"/>
      <c r="Z352" s="16"/>
      <c r="AA352" s="17"/>
    </row>
    <row r="353" spans="1:27" s="18" customFormat="1" ht="18.75" customHeight="1">
      <c r="A353" s="43">
        <f t="shared" si="25"/>
        <v>0</v>
      </c>
      <c r="B353" s="44">
        <f t="shared" si="23"/>
        <v>0</v>
      </c>
      <c r="C353" s="45">
        <f>IF(($P$9-SUM($C$9:C352))&gt;0,$AA$9,0)</f>
        <v>0</v>
      </c>
      <c r="D353" s="46">
        <f>IF(($P$10-SUM($D$9:D352))&gt;0,$AA$10,0)</f>
        <v>0</v>
      </c>
      <c r="E353" s="47">
        <f>ROUND(((P$9-SUM(C$9:C352))*G$2/100)/12,0)+ROUND(((P$10-SUM(D$9:D352))*(G$2-P$15)/100)/12,0)</f>
        <v>0</v>
      </c>
      <c r="F353" s="48">
        <f t="shared" si="22"/>
        <v>0</v>
      </c>
      <c r="G353" s="603"/>
      <c r="H353" s="604"/>
      <c r="I353" s="49"/>
      <c r="J353" s="49"/>
      <c r="K353" s="49"/>
      <c r="L353" s="49"/>
      <c r="M353" s="50">
        <f t="shared" si="24"/>
        <v>0</v>
      </c>
      <c r="N353" s="56"/>
      <c r="X353" s="16"/>
      <c r="Y353" s="16"/>
      <c r="Z353" s="16"/>
      <c r="AA353" s="17"/>
    </row>
    <row r="354" spans="1:27" s="18" customFormat="1" ht="18.75" customHeight="1">
      <c r="A354" s="43">
        <f t="shared" si="25"/>
        <v>0</v>
      </c>
      <c r="B354" s="44">
        <f t="shared" si="23"/>
        <v>0</v>
      </c>
      <c r="C354" s="45">
        <f>IF(($P$9-SUM($C$9:C353))&gt;0,$AA$9,0)</f>
        <v>0</v>
      </c>
      <c r="D354" s="46">
        <f>IF(($P$10-SUM($D$9:D353))&gt;0,$AA$10,0)</f>
        <v>0</v>
      </c>
      <c r="E354" s="47">
        <f>ROUND(((P$9-SUM(C$9:C353))*G$2/100)/12,0)+ROUND(((P$10-SUM(D$9:D353))*(G$2-P$15)/100)/12,0)</f>
        <v>0</v>
      </c>
      <c r="F354" s="48">
        <f t="shared" si="22"/>
        <v>0</v>
      </c>
      <c r="G354" s="58" t="s">
        <v>91</v>
      </c>
      <c r="H354" s="94">
        <f>IF(P$13&gt;1,"未定",SUM(F345:F356))</f>
        <v>0</v>
      </c>
      <c r="I354" s="49"/>
      <c r="J354" s="49"/>
      <c r="K354" s="49"/>
      <c r="L354" s="49"/>
      <c r="M354" s="50">
        <f t="shared" si="24"/>
        <v>0</v>
      </c>
      <c r="N354" s="56"/>
      <c r="X354" s="16"/>
      <c r="Y354" s="16"/>
      <c r="Z354" s="16"/>
      <c r="AA354" s="17"/>
    </row>
    <row r="355" spans="1:27" s="18" customFormat="1" ht="18.75" customHeight="1">
      <c r="A355" s="43">
        <f t="shared" si="25"/>
        <v>0</v>
      </c>
      <c r="B355" s="44">
        <f t="shared" si="23"/>
        <v>0</v>
      </c>
      <c r="C355" s="45">
        <f>IF(($P$9-SUM($C$9:C354))&gt;0,$AA$9,0)</f>
        <v>0</v>
      </c>
      <c r="D355" s="46">
        <f>IF(($P$10-SUM($D$9:D354))&gt;0,$AA$10,0)</f>
        <v>0</v>
      </c>
      <c r="E355" s="47">
        <f>ROUND(((P$9-SUM(C$9:C354))*G$2/100)/12,0)+ROUND(((P$10-SUM(D$9:D354))*(G$2-P$15)/100)/12,0)</f>
        <v>0</v>
      </c>
      <c r="F355" s="48">
        <f t="shared" si="22"/>
        <v>0</v>
      </c>
      <c r="G355" s="60" t="s">
        <v>118</v>
      </c>
      <c r="H355" s="61">
        <f>SUM(B345:B356)</f>
        <v>0</v>
      </c>
      <c r="I355" s="49"/>
      <c r="J355" s="49"/>
      <c r="K355" s="49"/>
      <c r="L355" s="49"/>
      <c r="M355" s="50">
        <f t="shared" si="24"/>
        <v>0</v>
      </c>
      <c r="N355" s="56"/>
      <c r="X355" s="16"/>
      <c r="Y355" s="16"/>
      <c r="Z355" s="16"/>
      <c r="AA355" s="17"/>
    </row>
    <row r="356" spans="1:27" s="18" customFormat="1" ht="18.75" customHeight="1">
      <c r="A356" s="64">
        <f t="shared" si="25"/>
        <v>0</v>
      </c>
      <c r="B356" s="65">
        <f t="shared" si="23"/>
        <v>0</v>
      </c>
      <c r="C356" s="66">
        <f>IF(($P$9-SUM($C$9:C355))&gt;0,$AA$9,0)</f>
        <v>0</v>
      </c>
      <c r="D356" s="67">
        <f>IF(($P$10-SUM($D$9:D355))&gt;0,$AA$10,0)</f>
        <v>0</v>
      </c>
      <c r="E356" s="68">
        <f>ROUND(((P$9-SUM(C$9:C355))*G$2/100)/12,0)+ROUND(((P$10-SUM(D$9:D355))*(G$2-P$15)/100)/12,0)</f>
        <v>0</v>
      </c>
      <c r="F356" s="69">
        <f t="shared" si="22"/>
        <v>0</v>
      </c>
      <c r="G356" s="70" t="s">
        <v>125</v>
      </c>
      <c r="H356" s="71">
        <f>IF(P$13&gt;1,"未定",SUM(E345:E356))</f>
        <v>0</v>
      </c>
      <c r="I356" s="72"/>
      <c r="J356" s="72"/>
      <c r="K356" s="72"/>
      <c r="L356" s="72"/>
      <c r="M356" s="73">
        <f t="shared" si="24"/>
        <v>0</v>
      </c>
      <c r="N356" s="56"/>
      <c r="X356" s="16"/>
      <c r="Y356" s="16"/>
      <c r="Z356" s="16"/>
      <c r="AA356" s="17"/>
    </row>
    <row r="357" spans="1:27" s="18" customFormat="1" ht="18.75" customHeight="1">
      <c r="A357" s="31">
        <f t="shared" si="25"/>
        <v>0</v>
      </c>
      <c r="B357" s="32">
        <f t="shared" si="23"/>
        <v>0</v>
      </c>
      <c r="C357" s="33">
        <f>IF(($P$9-SUM($C$9:C296))&gt;0,$AA$9,0)</f>
        <v>0</v>
      </c>
      <c r="D357" s="34">
        <f>IF(($P$10-SUM($D$9:D296))&gt;0,$AA$10,0)</f>
        <v>0</v>
      </c>
      <c r="E357" s="79">
        <f>ROUND(((P$9-SUM(C$9:C356))*G$2/100)/12,0)+ROUND(((P$10-SUM(D$9:D356))*(G$2-P$15)/100)/12,0)</f>
        <v>0</v>
      </c>
      <c r="F357" s="36">
        <f t="shared" si="22"/>
        <v>0</v>
      </c>
      <c r="G357" s="601" t="s">
        <v>162</v>
      </c>
      <c r="H357" s="602"/>
      <c r="I357" s="37"/>
      <c r="J357" s="37"/>
      <c r="K357" s="37"/>
      <c r="L357" s="37"/>
      <c r="M357" s="39">
        <f t="shared" si="24"/>
        <v>0</v>
      </c>
      <c r="N357" s="56"/>
      <c r="X357" s="16"/>
      <c r="Y357" s="16"/>
      <c r="Z357" s="16"/>
      <c r="AA357" s="17"/>
    </row>
    <row r="358" spans="1:27" s="18" customFormat="1" ht="18.75" customHeight="1">
      <c r="A358" s="43">
        <f t="shared" si="25"/>
        <v>0</v>
      </c>
      <c r="B358" s="44">
        <f t="shared" si="23"/>
        <v>0</v>
      </c>
      <c r="C358" s="45">
        <f>IF(($P$9-SUM($C$9:C357))&gt;0,$AA$9,0)</f>
        <v>0</v>
      </c>
      <c r="D358" s="46">
        <f>IF(($P$10-SUM($D$9:D357))&gt;0,$AA$10,0)</f>
        <v>0</v>
      </c>
      <c r="E358" s="47">
        <f>ROUND(((P$9-SUM(C$9:C357))*G$2/100)/12,0)+ROUND(((P$10-SUM(D$9:D357))*(G$2-P$15)/100)/12,0)</f>
        <v>0</v>
      </c>
      <c r="F358" s="48">
        <f t="shared" si="22"/>
        <v>0</v>
      </c>
      <c r="G358" s="603"/>
      <c r="H358" s="604"/>
      <c r="I358" s="49"/>
      <c r="J358" s="49"/>
      <c r="K358" s="49"/>
      <c r="L358" s="49"/>
      <c r="M358" s="50">
        <f t="shared" si="24"/>
        <v>0</v>
      </c>
      <c r="N358" s="56"/>
      <c r="X358" s="16"/>
      <c r="Y358" s="16"/>
      <c r="Z358" s="16"/>
      <c r="AA358" s="17"/>
    </row>
    <row r="359" spans="1:27" s="18" customFormat="1" ht="18.75" customHeight="1">
      <c r="A359" s="43">
        <f t="shared" si="25"/>
        <v>0</v>
      </c>
      <c r="B359" s="44">
        <f t="shared" si="23"/>
        <v>0</v>
      </c>
      <c r="C359" s="45">
        <f>IF(($P$9-SUM($C$9:C358))&gt;0,$AA$9,0)</f>
        <v>0</v>
      </c>
      <c r="D359" s="46">
        <f>IF(($P$10-SUM($D$9:D358))&gt;0,$AA$10,0)</f>
        <v>0</v>
      </c>
      <c r="E359" s="47">
        <f>ROUND(((P$9-SUM(C$9:C358))*G$2/100)/12,0)+ROUND(((P$10-SUM(D$9:D358))*(G$2-P$15)/100)/12,0)</f>
        <v>0</v>
      </c>
      <c r="F359" s="48">
        <f t="shared" si="22"/>
        <v>0</v>
      </c>
      <c r="G359" s="603"/>
      <c r="H359" s="604"/>
      <c r="I359" s="49"/>
      <c r="J359" s="49"/>
      <c r="K359" s="49"/>
      <c r="L359" s="49"/>
      <c r="M359" s="50">
        <f t="shared" si="24"/>
        <v>0</v>
      </c>
      <c r="N359" s="56"/>
      <c r="X359" s="16"/>
      <c r="Y359" s="16"/>
      <c r="Z359" s="16"/>
      <c r="AA359" s="17"/>
    </row>
    <row r="360" spans="1:27" s="18" customFormat="1" ht="18.75" customHeight="1">
      <c r="A360" s="43">
        <f t="shared" si="25"/>
        <v>0</v>
      </c>
      <c r="B360" s="44">
        <f t="shared" si="23"/>
        <v>0</v>
      </c>
      <c r="C360" s="45">
        <f>IF(($P$9-SUM($C$9:C359))&gt;0,$AA$9,0)</f>
        <v>0</v>
      </c>
      <c r="D360" s="46">
        <f>IF(($P$10-SUM($D$9:D359))&gt;0,$AA$10,0)</f>
        <v>0</v>
      </c>
      <c r="E360" s="47">
        <f>ROUND(((P$9-SUM(C$9:C359))*G$2/100)/12,0)+ROUND(((P$10-SUM(D$9:D359))*(G$2-P$15)/100)/12,0)</f>
        <v>0</v>
      </c>
      <c r="F360" s="48">
        <f t="shared" si="22"/>
        <v>0</v>
      </c>
      <c r="G360" s="603"/>
      <c r="H360" s="604"/>
      <c r="I360" s="49"/>
      <c r="J360" s="49"/>
      <c r="K360" s="49"/>
      <c r="L360" s="49"/>
      <c r="M360" s="50">
        <f t="shared" si="24"/>
        <v>0</v>
      </c>
      <c r="N360" s="56"/>
      <c r="X360" s="16"/>
      <c r="Y360" s="16"/>
      <c r="Z360" s="16"/>
      <c r="AA360" s="17"/>
    </row>
    <row r="361" spans="1:27" s="18" customFormat="1" ht="18.75" customHeight="1">
      <c r="A361" s="43">
        <f t="shared" si="25"/>
        <v>0</v>
      </c>
      <c r="B361" s="44">
        <f t="shared" si="23"/>
        <v>0</v>
      </c>
      <c r="C361" s="45">
        <f>IF(($P$9-SUM($C$9:C360))&gt;0,$AA$9,0)</f>
        <v>0</v>
      </c>
      <c r="D361" s="46">
        <f>IF(($P$10-SUM($D$9:D360))&gt;0,$AA$10,0)</f>
        <v>0</v>
      </c>
      <c r="E361" s="47">
        <f>ROUND(((P$9-SUM(C$9:C360))*G$2/100)/12,0)+ROUND(((P$10-SUM(D$9:D360))*(G$2-P$15)/100)/12,0)</f>
        <v>0</v>
      </c>
      <c r="F361" s="48">
        <f t="shared" si="22"/>
        <v>0</v>
      </c>
      <c r="G361" s="603"/>
      <c r="H361" s="604"/>
      <c r="I361" s="49"/>
      <c r="J361" s="49"/>
      <c r="K361" s="49"/>
      <c r="L361" s="49"/>
      <c r="M361" s="50">
        <f t="shared" si="24"/>
        <v>0</v>
      </c>
      <c r="N361" s="56"/>
      <c r="X361" s="16"/>
      <c r="Y361" s="16"/>
      <c r="Z361" s="16"/>
      <c r="AA361" s="17"/>
    </row>
    <row r="362" spans="1:27" s="18" customFormat="1" ht="18.75" customHeight="1">
      <c r="A362" s="43">
        <f t="shared" si="25"/>
        <v>0</v>
      </c>
      <c r="B362" s="44">
        <f t="shared" si="23"/>
        <v>0</v>
      </c>
      <c r="C362" s="45">
        <f>IF(($P$9-SUM($C$9:C361))&gt;0,$AA$9,0)</f>
        <v>0</v>
      </c>
      <c r="D362" s="46">
        <f>IF(($P$10-SUM($D$9:D361))&gt;0,$AA$10,0)</f>
        <v>0</v>
      </c>
      <c r="E362" s="47">
        <f>ROUND(((P$9-SUM(C$9:C361))*G$2/100)/12,0)+ROUND(((P$10-SUM(D$9:D361))*(G$2-P$15)/100)/12,0)</f>
        <v>0</v>
      </c>
      <c r="F362" s="48">
        <f t="shared" si="22"/>
        <v>0</v>
      </c>
      <c r="G362" s="603"/>
      <c r="H362" s="604"/>
      <c r="I362" s="49"/>
      <c r="J362" s="49"/>
      <c r="K362" s="49"/>
      <c r="L362" s="49"/>
      <c r="M362" s="50">
        <f t="shared" si="24"/>
        <v>0</v>
      </c>
      <c r="N362" s="56"/>
      <c r="X362" s="16"/>
      <c r="Y362" s="16"/>
      <c r="Z362" s="16"/>
      <c r="AA362" s="17"/>
    </row>
    <row r="363" spans="1:27" s="18" customFormat="1" ht="18.75" customHeight="1">
      <c r="A363" s="43">
        <f t="shared" si="25"/>
        <v>0</v>
      </c>
      <c r="B363" s="44">
        <f t="shared" si="23"/>
        <v>0</v>
      </c>
      <c r="C363" s="45">
        <f>IF(($P$9-SUM($C$9:C362))&gt;0,$AA$9,0)</f>
        <v>0</v>
      </c>
      <c r="D363" s="46">
        <f>IF(($P$10-SUM($D$9:D362))&gt;0,$AA$10,0)</f>
        <v>0</v>
      </c>
      <c r="E363" s="47">
        <f>ROUND(((P$9-SUM(C$9:C362))*G$2/100)/12,0)+ROUND(((P$10-SUM(D$9:D362))*(G$2-P$15)/100)/12,0)</f>
        <v>0</v>
      </c>
      <c r="F363" s="48">
        <f t="shared" si="22"/>
        <v>0</v>
      </c>
      <c r="G363" s="603"/>
      <c r="H363" s="604"/>
      <c r="I363" s="49"/>
      <c r="J363" s="49"/>
      <c r="K363" s="49"/>
      <c r="L363" s="49"/>
      <c r="M363" s="50">
        <f t="shared" si="24"/>
        <v>0</v>
      </c>
      <c r="N363" s="56"/>
      <c r="X363" s="16"/>
      <c r="Y363" s="16"/>
      <c r="Z363" s="16"/>
      <c r="AA363" s="17"/>
    </row>
    <row r="364" spans="1:27" s="18" customFormat="1" ht="18.75" customHeight="1">
      <c r="A364" s="43">
        <f t="shared" si="25"/>
        <v>0</v>
      </c>
      <c r="B364" s="44">
        <f t="shared" si="23"/>
        <v>0</v>
      </c>
      <c r="C364" s="45">
        <f>IF(($P$9-SUM($C$9:C363))&gt;0,$AA$9,0)</f>
        <v>0</v>
      </c>
      <c r="D364" s="46">
        <f>IF(($P$10-SUM($D$9:D363))&gt;0,$AA$10,0)</f>
        <v>0</v>
      </c>
      <c r="E364" s="47">
        <f>ROUND(((P$9-SUM(C$9:C363))*G$2/100)/12,0)+ROUND(((P$10-SUM(D$9:D363))*(G$2-P$15)/100)/12,0)</f>
        <v>0</v>
      </c>
      <c r="F364" s="48">
        <f t="shared" si="22"/>
        <v>0</v>
      </c>
      <c r="G364" s="603"/>
      <c r="H364" s="604"/>
      <c r="I364" s="49"/>
      <c r="J364" s="49"/>
      <c r="K364" s="49"/>
      <c r="L364" s="49"/>
      <c r="M364" s="50">
        <f t="shared" si="24"/>
        <v>0</v>
      </c>
      <c r="N364" s="56"/>
      <c r="X364" s="16"/>
      <c r="Y364" s="16"/>
      <c r="Z364" s="16"/>
      <c r="AA364" s="17"/>
    </row>
    <row r="365" spans="1:27" s="18" customFormat="1" ht="18.75" customHeight="1">
      <c r="A365" s="43">
        <f t="shared" si="25"/>
        <v>0</v>
      </c>
      <c r="B365" s="44">
        <f t="shared" si="23"/>
        <v>0</v>
      </c>
      <c r="C365" s="45">
        <f>IF(($P$9-SUM($C$9:C364))&gt;0,$AA$9,0)</f>
        <v>0</v>
      </c>
      <c r="D365" s="46">
        <f>IF(($P$10-SUM($D$9:D364))&gt;0,$AA$10,0)</f>
        <v>0</v>
      </c>
      <c r="E365" s="47">
        <f>ROUND(((P$9-SUM(C$9:C364))*G$2/100)/12,0)+ROUND(((P$10-SUM(D$9:D364))*(G$2-P$15)/100)/12,0)</f>
        <v>0</v>
      </c>
      <c r="F365" s="48">
        <f t="shared" si="22"/>
        <v>0</v>
      </c>
      <c r="G365" s="603"/>
      <c r="H365" s="604"/>
      <c r="I365" s="49"/>
      <c r="J365" s="49"/>
      <c r="K365" s="49"/>
      <c r="L365" s="49"/>
      <c r="M365" s="50">
        <f t="shared" si="24"/>
        <v>0</v>
      </c>
      <c r="N365" s="56"/>
      <c r="X365" s="16"/>
      <c r="Y365" s="16"/>
      <c r="Z365" s="16"/>
      <c r="AA365" s="17"/>
    </row>
    <row r="366" spans="1:27" s="18" customFormat="1" ht="18.75" customHeight="1">
      <c r="A366" s="43">
        <f t="shared" si="25"/>
        <v>0</v>
      </c>
      <c r="B366" s="44">
        <f t="shared" si="23"/>
        <v>0</v>
      </c>
      <c r="C366" s="45">
        <f>IF(($P$9-SUM($C$9:C365))&gt;0,$AA$9,0)</f>
        <v>0</v>
      </c>
      <c r="D366" s="46">
        <f>IF(($P$10-SUM($D$9:D365))&gt;0,$AA$10,0)</f>
        <v>0</v>
      </c>
      <c r="E366" s="47">
        <f>ROUND(((P$9-SUM(C$9:C365))*G$2/100)/12,0)+ROUND(((P$10-SUM(D$9:D365))*(G$2-P$15)/100)/12,0)</f>
        <v>0</v>
      </c>
      <c r="F366" s="48">
        <f t="shared" si="22"/>
        <v>0</v>
      </c>
      <c r="G366" s="58" t="s">
        <v>91</v>
      </c>
      <c r="H366" s="94">
        <f>IF(P$13&gt;1,"未定",SUM(F357:F368))</f>
        <v>0</v>
      </c>
      <c r="I366" s="49"/>
      <c r="J366" s="49"/>
      <c r="K366" s="49"/>
      <c r="L366" s="49"/>
      <c r="M366" s="50">
        <f t="shared" si="24"/>
        <v>0</v>
      </c>
      <c r="N366" s="56"/>
      <c r="X366" s="16"/>
      <c r="Y366" s="16"/>
      <c r="Z366" s="16"/>
      <c r="AA366" s="17"/>
    </row>
    <row r="367" spans="1:27" s="18" customFormat="1" ht="18.75" customHeight="1">
      <c r="A367" s="43">
        <f t="shared" si="25"/>
        <v>0</v>
      </c>
      <c r="B367" s="44">
        <f t="shared" si="23"/>
        <v>0</v>
      </c>
      <c r="C367" s="45">
        <f>IF(($P$9-SUM($C$9:C366))&gt;0,$AA$9,0)</f>
        <v>0</v>
      </c>
      <c r="D367" s="46">
        <f>IF(($P$10-SUM($D$9:D366))&gt;0,$AA$10,0)</f>
        <v>0</v>
      </c>
      <c r="E367" s="47">
        <f>ROUND(((P$9-SUM(C$9:C366))*G$2/100)/12,0)+ROUND(((P$10-SUM(D$9:D366))*(G$2-P$15)/100)/12,0)</f>
        <v>0</v>
      </c>
      <c r="F367" s="48">
        <f t="shared" si="22"/>
        <v>0</v>
      </c>
      <c r="G367" s="60" t="s">
        <v>118</v>
      </c>
      <c r="H367" s="61">
        <f>SUM(B357:B368)</f>
        <v>0</v>
      </c>
      <c r="I367" s="49"/>
      <c r="J367" s="49"/>
      <c r="K367" s="49"/>
      <c r="L367" s="49"/>
      <c r="M367" s="50">
        <f t="shared" si="24"/>
        <v>0</v>
      </c>
      <c r="N367" s="56"/>
      <c r="X367" s="16"/>
      <c r="Y367" s="16"/>
      <c r="Z367" s="16"/>
      <c r="AA367" s="17"/>
    </row>
    <row r="368" spans="1:27" s="18" customFormat="1" ht="18.75" customHeight="1">
      <c r="A368" s="64">
        <f t="shared" si="25"/>
        <v>0</v>
      </c>
      <c r="B368" s="65">
        <f t="shared" si="23"/>
        <v>0</v>
      </c>
      <c r="C368" s="66">
        <f>IF(($P$9-SUM($C$9:C367))&gt;0,$AA$9,0)</f>
        <v>0</v>
      </c>
      <c r="D368" s="67">
        <f>IF(($P$10-SUM($D$9:D367))&gt;0,$AA$10,0)</f>
        <v>0</v>
      </c>
      <c r="E368" s="68">
        <f>ROUND(((P$9-SUM(C$9:C367))*G$2/100)/12,0)+ROUND(((P$10-SUM(D$9:D367))*(G$2-P$15)/100)/12,0)</f>
        <v>0</v>
      </c>
      <c r="F368" s="69">
        <f t="shared" si="22"/>
        <v>0</v>
      </c>
      <c r="G368" s="70" t="s">
        <v>125</v>
      </c>
      <c r="H368" s="71">
        <f>IF(P$13&gt;1,"未定",SUM(E357:E368))</f>
        <v>0</v>
      </c>
      <c r="I368" s="72"/>
      <c r="J368" s="72"/>
      <c r="K368" s="72"/>
      <c r="L368" s="72"/>
      <c r="M368" s="73">
        <f t="shared" si="24"/>
        <v>0</v>
      </c>
      <c r="N368" s="56"/>
      <c r="X368" s="16"/>
      <c r="Y368" s="16"/>
      <c r="Z368" s="16"/>
      <c r="AA368" s="17"/>
    </row>
    <row r="369" spans="1:27" s="18" customFormat="1" ht="18.75" customHeight="1">
      <c r="A369" s="95" t="s">
        <v>163</v>
      </c>
      <c r="B369" s="96">
        <f>SUM(B9:B368)</f>
        <v>0</v>
      </c>
      <c r="C369" s="97">
        <f>SUM(C9:C368)</f>
        <v>0</v>
      </c>
      <c r="D369" s="98">
        <f>SUM(D9:D368)</f>
        <v>0</v>
      </c>
      <c r="E369" s="99">
        <f>IF(P$13&gt;1,"未定",SUM(E9:E368))</f>
        <v>0</v>
      </c>
      <c r="F369" s="100">
        <f>IF(P13&gt;1,"未定",SUM(F9:F368))</f>
        <v>0</v>
      </c>
      <c r="G369" s="599">
        <f>IF(P13&gt;1,"未定",SUM(H18,H30,H42,H54,H66,H78,H90,H102,H114,H126,H138,H150,H162,H174,H186,H198,H210,H222,H234,H246,H258,H270,H282,H294,H366,H306,H318,H330,H342,H354,))</f>
        <v>0</v>
      </c>
      <c r="H369" s="600"/>
      <c r="I369" s="101">
        <f>SUM(I9:I368)</f>
        <v>0</v>
      </c>
      <c r="J369" s="100">
        <f>SUM(J9:J368)</f>
        <v>0</v>
      </c>
      <c r="K369" s="100">
        <f>SUM(K9:K368)</f>
        <v>0</v>
      </c>
      <c r="L369" s="100">
        <f>SUM(L9:L368)</f>
        <v>0</v>
      </c>
      <c r="M369" s="100">
        <f>SUM(M9:M368)</f>
        <v>0</v>
      </c>
      <c r="N369" s="56"/>
      <c r="X369" s="16"/>
      <c r="Y369" s="16"/>
      <c r="Z369" s="16"/>
      <c r="AA369" s="17"/>
    </row>
    <row r="370" spans="1:27" s="18" customFormat="1" ht="22.5" customHeight="1">
      <c r="A370" s="589" t="s">
        <v>164</v>
      </c>
      <c r="B370" s="590"/>
      <c r="C370" s="591"/>
      <c r="D370" s="592"/>
      <c r="E370" s="597" t="s">
        <v>165</v>
      </c>
      <c r="F370" s="598"/>
      <c r="G370" s="599">
        <f>B369</f>
        <v>0</v>
      </c>
      <c r="H370" s="600"/>
      <c r="I370" s="102"/>
      <c r="J370" s="102"/>
      <c r="K370" s="102"/>
      <c r="L370" s="102"/>
      <c r="M370" s="99">
        <f>SUM(I370:L370)</f>
        <v>0</v>
      </c>
      <c r="N370" s="56"/>
      <c r="X370" s="16"/>
      <c r="Y370" s="16"/>
      <c r="Z370" s="16"/>
      <c r="AA370" s="17"/>
    </row>
    <row r="371" spans="1:27" s="18" customFormat="1" ht="22.5" customHeight="1">
      <c r="A371" s="593"/>
      <c r="B371" s="594"/>
      <c r="C371" s="595"/>
      <c r="D371" s="596"/>
      <c r="E371" s="597" t="s">
        <v>166</v>
      </c>
      <c r="F371" s="598"/>
      <c r="G371" s="599">
        <f>E369</f>
        <v>0</v>
      </c>
      <c r="H371" s="600"/>
      <c r="I371" s="102"/>
      <c r="J371" s="102"/>
      <c r="K371" s="102"/>
      <c r="L371" s="102"/>
      <c r="M371" s="103">
        <f>SUM(I371:L371)</f>
        <v>0</v>
      </c>
      <c r="N371" s="104"/>
      <c r="X371" s="16"/>
      <c r="Y371" s="16"/>
      <c r="Z371" s="16"/>
      <c r="AA371" s="17"/>
    </row>
    <row r="372" spans="1:27" ht="5.25" customHeight="1">
      <c r="O372" s="18"/>
      <c r="P372" s="18"/>
      <c r="Q372" s="18"/>
      <c r="R372" s="18"/>
      <c r="S372" s="18"/>
      <c r="T372" s="18"/>
      <c r="U372" s="18"/>
      <c r="V372" s="18"/>
    </row>
    <row r="373" spans="1:27">
      <c r="A373" s="10" t="s">
        <v>167</v>
      </c>
      <c r="O373" s="18"/>
      <c r="P373" s="18"/>
      <c r="Q373" s="18"/>
      <c r="R373" s="18"/>
      <c r="S373" s="18"/>
      <c r="T373" s="18"/>
      <c r="U373" s="18"/>
      <c r="V373" s="18"/>
    </row>
    <row r="374" spans="1:27">
      <c r="A374" s="10" t="s">
        <v>168</v>
      </c>
      <c r="O374" s="18"/>
      <c r="P374" s="18"/>
      <c r="Q374" s="18"/>
      <c r="R374" s="18"/>
      <c r="S374" s="18"/>
      <c r="T374" s="18"/>
      <c r="U374" s="18"/>
      <c r="V374" s="18"/>
    </row>
    <row r="375" spans="1:27">
      <c r="A375" s="10" t="s">
        <v>169</v>
      </c>
      <c r="O375" s="18"/>
      <c r="P375" s="18"/>
      <c r="Q375" s="18"/>
      <c r="R375" s="18"/>
      <c r="S375" s="18"/>
      <c r="T375" s="18"/>
      <c r="U375" s="18"/>
      <c r="V375" s="18"/>
    </row>
    <row r="376" spans="1:27">
      <c r="A376" s="10" t="s">
        <v>170</v>
      </c>
      <c r="O376" s="18"/>
      <c r="P376" s="18"/>
      <c r="Q376" s="18"/>
      <c r="R376" s="18"/>
      <c r="S376" s="18"/>
      <c r="T376" s="18"/>
      <c r="U376" s="18"/>
      <c r="V376" s="18"/>
    </row>
    <row r="377" spans="1:27">
      <c r="A377" s="10" t="s">
        <v>171</v>
      </c>
      <c r="O377" s="18"/>
      <c r="P377" s="18"/>
      <c r="Q377" s="18"/>
      <c r="R377" s="18"/>
      <c r="S377" s="18"/>
      <c r="T377" s="18"/>
      <c r="U377" s="18"/>
      <c r="V377" s="18"/>
    </row>
    <row r="378" spans="1:27">
      <c r="O378" s="18"/>
      <c r="P378" s="18"/>
      <c r="Q378" s="18"/>
      <c r="R378" s="18"/>
      <c r="S378" s="18"/>
      <c r="T378" s="18"/>
      <c r="U378" s="18"/>
      <c r="V378" s="18"/>
    </row>
    <row r="379" spans="1:27">
      <c r="O379" s="18"/>
      <c r="P379" s="18"/>
      <c r="Q379" s="18"/>
      <c r="R379" s="18"/>
      <c r="S379" s="18"/>
      <c r="T379" s="18"/>
      <c r="U379" s="18"/>
      <c r="V379" s="18"/>
    </row>
    <row r="380" spans="1:27">
      <c r="O380" s="106"/>
      <c r="P380" s="18"/>
      <c r="Q380" s="18"/>
      <c r="R380" s="18"/>
      <c r="S380" s="18"/>
    </row>
    <row r="381" spans="1:27">
      <c r="O381" s="18"/>
      <c r="P381" s="18"/>
      <c r="Q381" s="18"/>
      <c r="S381" s="18"/>
    </row>
    <row r="382" spans="1:27">
      <c r="O382" s="18"/>
      <c r="P382" s="18"/>
      <c r="Q382" s="18"/>
    </row>
    <row r="383" spans="1:27">
      <c r="O383" s="18"/>
      <c r="P383" s="18"/>
      <c r="Q383" s="18"/>
    </row>
    <row r="384" spans="1:27">
      <c r="O384" s="18"/>
      <c r="P384" s="18"/>
      <c r="Q384" s="18"/>
    </row>
  </sheetData>
  <mergeCells count="66">
    <mergeCell ref="A4:A8"/>
    <mergeCell ref="B4:H4"/>
    <mergeCell ref="I4:M4"/>
    <mergeCell ref="B5:D5"/>
    <mergeCell ref="F5:F8"/>
    <mergeCell ref="L1:M1"/>
    <mergeCell ref="A2:B2"/>
    <mergeCell ref="C2:D2"/>
    <mergeCell ref="G2:H2"/>
    <mergeCell ref="O2:W2"/>
    <mergeCell ref="P5:Q5"/>
    <mergeCell ref="B6:B8"/>
    <mergeCell ref="E6:E8"/>
    <mergeCell ref="O6:O7"/>
    <mergeCell ref="P6:Q7"/>
    <mergeCell ref="P8:Q8"/>
    <mergeCell ref="G5:H8"/>
    <mergeCell ref="I5:I8"/>
    <mergeCell ref="J5:J8"/>
    <mergeCell ref="K5:K8"/>
    <mergeCell ref="L5:L8"/>
    <mergeCell ref="M5:M8"/>
    <mergeCell ref="G81:H89"/>
    <mergeCell ref="G9:H17"/>
    <mergeCell ref="P9:Q9"/>
    <mergeCell ref="P10:Q10"/>
    <mergeCell ref="P11:Q11"/>
    <mergeCell ref="P12:Q12"/>
    <mergeCell ref="P13:Q13"/>
    <mergeCell ref="P14:Q14"/>
    <mergeCell ref="P15:Q15"/>
    <mergeCell ref="O16:R18"/>
    <mergeCell ref="G21:H29"/>
    <mergeCell ref="G33:H41"/>
    <mergeCell ref="G45:H53"/>
    <mergeCell ref="G57:H65"/>
    <mergeCell ref="G69:H77"/>
    <mergeCell ref="G225:H233"/>
    <mergeCell ref="G93:H101"/>
    <mergeCell ref="G105:H113"/>
    <mergeCell ref="G117:H125"/>
    <mergeCell ref="G129:H137"/>
    <mergeCell ref="G141:H149"/>
    <mergeCell ref="G153:H161"/>
    <mergeCell ref="G165:H173"/>
    <mergeCell ref="G177:H185"/>
    <mergeCell ref="G189:H197"/>
    <mergeCell ref="G201:H209"/>
    <mergeCell ref="G213:H221"/>
    <mergeCell ref="G369:H369"/>
    <mergeCell ref="G237:H245"/>
    <mergeCell ref="G249:H257"/>
    <mergeCell ref="G261:H269"/>
    <mergeCell ref="G273:H281"/>
    <mergeCell ref="G285:H293"/>
    <mergeCell ref="G297:H305"/>
    <mergeCell ref="G309:H317"/>
    <mergeCell ref="G321:H329"/>
    <mergeCell ref="G333:H341"/>
    <mergeCell ref="G345:H353"/>
    <mergeCell ref="G357:H365"/>
    <mergeCell ref="A370:D371"/>
    <mergeCell ref="E370:F370"/>
    <mergeCell ref="G370:H370"/>
    <mergeCell ref="E371:F371"/>
    <mergeCell ref="G371:H371"/>
  </mergeCells>
  <phoneticPr fontId="4"/>
  <dataValidations count="6">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P14 Q13" xr:uid="{00000000-0002-0000-0400-000000000000}">
      <formula1>$Y$13:$Z$13</formula1>
    </dataValidation>
    <dataValidation allowBlank="1" showInputMessage="1" showErrorMessage="1" promptTitle="入力上の注意" prompt="据置期間の上限は、施設種類及び償還期間により異なりますのでご注意ください。" sqref="P12:Q12" xr:uid="{00000000-0002-0000-0400-000001000000}"/>
    <dataValidation type="whole" allowBlank="1" showInputMessage="1" showErrorMessage="1" promptTitle="入力上の注意" prompt="償還期間の上限は、施設種類、建物構造及び借入申込額により異なりますのでご注意ください。" sqref="P11:Q11" xr:uid="{00000000-0002-0000-0400-000002000000}">
      <formula1>3</formula1>
      <formula2>30</formula2>
    </dataValidation>
    <dataValidation type="list" allowBlank="1" showInputMessage="1" showErrorMessage="1" sqref="P5:Q5" xr:uid="{00000000-0002-0000-0400-000003000000}">
      <formula1>$Y$5:$Z$5</formula1>
    </dataValidation>
    <dataValidation allowBlank="1" showInputMessage="1" showErrorMessage="1" promptTitle="特養ﾕﾆｯﾄの有無" prompt="今次計画において、特養ﾕﾆｯﾄの整備を行なう場合は、「1」を入力してください。" sqref="P6:Q7" xr:uid="{00000000-0002-0000-0400-000004000000}"/>
    <dataValidation type="custom" allowBlank="1" showInputMessage="1" showErrorMessage="1" promptTitle="ご確認ください" prompt="「無利子分」の入力は、借入金算出内訳で無利子分の借入金を算出した場合に限ります。" sqref="P10:Q10" xr:uid="{00000000-0002-0000-0400-000005000000}">
      <formula1>P10&lt;=P8</formula1>
    </dataValidation>
  </dataValidations>
  <pageMargins left="0.59055118110236227" right="0.19685039370078741" top="0.6692913385826772" bottom="0.39370078740157483" header="0.39370078740157483" footer="0.31496062992125984"/>
  <pageSetup paperSize="9" scale="50" fitToHeight="0" orientation="portrait" blackAndWhite="1" r:id="rId1"/>
  <headerFooter alignWithMargins="0">
    <oddFooter>&amp;C&amp;"ＭＳ ゴシック,標準"&amp;P/&amp;N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5B3A-004F-4800-B16D-042CD13750FB}">
  <dimension ref="A1:A48"/>
  <sheetViews>
    <sheetView workbookViewId="0">
      <selection activeCell="E23" sqref="E23"/>
    </sheetView>
  </sheetViews>
  <sheetFormatPr defaultRowHeight="13.5"/>
  <cols>
    <col min="1" max="1" width="43.25" style="198" bestFit="1" customWidth="1"/>
    <col min="2" max="16384" width="9" style="198"/>
  </cols>
  <sheetData>
    <row r="1" spans="1:1">
      <c r="A1" s="198" t="s">
        <v>227</v>
      </c>
    </row>
    <row r="2" spans="1:1">
      <c r="A2" s="198" t="s">
        <v>228</v>
      </c>
    </row>
    <row r="3" spans="1:1">
      <c r="A3" s="198" t="s">
        <v>229</v>
      </c>
    </row>
    <row r="4" spans="1:1">
      <c r="A4" s="198" t="s">
        <v>230</v>
      </c>
    </row>
    <row r="5" spans="1:1">
      <c r="A5" s="198" t="s">
        <v>231</v>
      </c>
    </row>
    <row r="6" spans="1:1">
      <c r="A6" s="198" t="s">
        <v>232</v>
      </c>
    </row>
    <row r="7" spans="1:1">
      <c r="A7" s="198" t="s">
        <v>233</v>
      </c>
    </row>
    <row r="8" spans="1:1">
      <c r="A8" s="198" t="s">
        <v>234</v>
      </c>
    </row>
    <row r="9" spans="1:1">
      <c r="A9" s="198" t="s">
        <v>235</v>
      </c>
    </row>
    <row r="10" spans="1:1">
      <c r="A10" s="198" t="s">
        <v>236</v>
      </c>
    </row>
    <row r="11" spans="1:1">
      <c r="A11" s="198" t="s">
        <v>237</v>
      </c>
    </row>
    <row r="12" spans="1:1">
      <c r="A12" s="198" t="s">
        <v>238</v>
      </c>
    </row>
    <row r="13" spans="1:1">
      <c r="A13" s="198" t="s">
        <v>239</v>
      </c>
    </row>
    <row r="14" spans="1:1">
      <c r="A14" s="198" t="s">
        <v>240</v>
      </c>
    </row>
    <row r="15" spans="1:1">
      <c r="A15" s="198" t="s">
        <v>241</v>
      </c>
    </row>
    <row r="16" spans="1:1">
      <c r="A16" s="198" t="s">
        <v>242</v>
      </c>
    </row>
    <row r="17" spans="1:1">
      <c r="A17" s="198" t="s">
        <v>243</v>
      </c>
    </row>
    <row r="18" spans="1:1">
      <c r="A18" s="198" t="s">
        <v>244</v>
      </c>
    </row>
    <row r="19" spans="1:1">
      <c r="A19" s="198" t="s">
        <v>245</v>
      </c>
    </row>
    <row r="20" spans="1:1">
      <c r="A20" s="198" t="s">
        <v>246</v>
      </c>
    </row>
    <row r="21" spans="1:1">
      <c r="A21" s="198" t="s">
        <v>247</v>
      </c>
    </row>
    <row r="22" spans="1:1">
      <c r="A22" s="198" t="s">
        <v>248</v>
      </c>
    </row>
    <row r="23" spans="1:1">
      <c r="A23" s="198" t="s">
        <v>249</v>
      </c>
    </row>
    <row r="24" spans="1:1">
      <c r="A24" s="198" t="s">
        <v>250</v>
      </c>
    </row>
    <row r="25" spans="1:1">
      <c r="A25" s="198" t="s">
        <v>251</v>
      </c>
    </row>
    <row r="26" spans="1:1">
      <c r="A26" s="198" t="s">
        <v>252</v>
      </c>
    </row>
    <row r="27" spans="1:1">
      <c r="A27" s="198" t="s">
        <v>253</v>
      </c>
    </row>
    <row r="28" spans="1:1">
      <c r="A28" s="198" t="s">
        <v>254</v>
      </c>
    </row>
    <row r="29" spans="1:1">
      <c r="A29" s="198" t="s">
        <v>255</v>
      </c>
    </row>
    <row r="30" spans="1:1">
      <c r="A30" s="198" t="s">
        <v>256</v>
      </c>
    </row>
    <row r="31" spans="1:1">
      <c r="A31" s="198" t="s">
        <v>257</v>
      </c>
    </row>
    <row r="32" spans="1:1">
      <c r="A32" s="198" t="s">
        <v>258</v>
      </c>
    </row>
    <row r="33" spans="1:1">
      <c r="A33" s="198" t="s">
        <v>259</v>
      </c>
    </row>
    <row r="34" spans="1:1">
      <c r="A34" s="198" t="s">
        <v>260</v>
      </c>
    </row>
    <row r="35" spans="1:1">
      <c r="A35" s="198" t="s">
        <v>261</v>
      </c>
    </row>
    <row r="36" spans="1:1">
      <c r="A36" s="198" t="s">
        <v>262</v>
      </c>
    </row>
    <row r="37" spans="1:1">
      <c r="A37" s="198" t="s">
        <v>263</v>
      </c>
    </row>
    <row r="38" spans="1:1">
      <c r="A38" s="198" t="s">
        <v>264</v>
      </c>
    </row>
    <row r="39" spans="1:1">
      <c r="A39" s="198" t="s">
        <v>265</v>
      </c>
    </row>
    <row r="40" spans="1:1">
      <c r="A40" s="198" t="s">
        <v>266</v>
      </c>
    </row>
    <row r="41" spans="1:1">
      <c r="A41" s="198" t="s">
        <v>267</v>
      </c>
    </row>
    <row r="42" spans="1:1">
      <c r="A42" s="198" t="s">
        <v>268</v>
      </c>
    </row>
    <row r="43" spans="1:1">
      <c r="A43" s="198" t="s">
        <v>269</v>
      </c>
    </row>
    <row r="44" spans="1:1">
      <c r="A44" s="198" t="s">
        <v>270</v>
      </c>
    </row>
    <row r="45" spans="1:1">
      <c r="A45" s="198" t="s">
        <v>271</v>
      </c>
    </row>
    <row r="46" spans="1:1">
      <c r="A46" s="198" t="s">
        <v>272</v>
      </c>
    </row>
    <row r="47" spans="1:1">
      <c r="A47" s="198" t="s">
        <v>273</v>
      </c>
    </row>
    <row r="48" spans="1:1">
      <c r="A48" s="198" t="s">
        <v>274</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融資相談票</vt:lpstr>
      <vt:lpstr>作成にあたっての留意事項（1）</vt:lpstr>
      <vt:lpstr>作成にあたっての留意事項 (2)</vt:lpstr>
      <vt:lpstr>参考 月賦償還</vt:lpstr>
      <vt:lpstr>施設種類</vt:lpstr>
      <vt:lpstr>'作成にあたっての留意事項 (2)'!Print_Area</vt:lpstr>
      <vt:lpstr>'作成にあたっての留意事項（1）'!Print_Area</vt:lpstr>
      <vt:lpstr>'参考 月賦償還'!Print_Area</vt:lpstr>
      <vt:lpstr>融資相談票!Print_Area</vt:lpstr>
      <vt:lpstr>'参考 月賦償還'!Print_Titles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2024-04-04T00:41:57Z</dcterms:created>
  <dcterms:modified xsi:type="dcterms:W3CDTF">2025-12-10T01:56:01Z</dcterms:modified>
</cp:coreProperties>
</file>